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5135" windowHeight="6345" activeTab="3"/>
  </bookViews>
  <sheets>
    <sheet name="Phụ lục 1" sheetId="1" r:id="rId1"/>
    <sheet name="Phụ luc 2" sheetId="2" r:id="rId2"/>
    <sheet name="phụ lục 4" sheetId="3" r:id="rId3"/>
    <sheet name="phụ luc 3" sheetId="4" r:id="rId4"/>
  </sheets>
  <definedNames/>
  <calcPr fullCalcOnLoad="1"/>
</workbook>
</file>

<file path=xl/sharedStrings.xml><?xml version="1.0" encoding="utf-8"?>
<sst xmlns="http://schemas.openxmlformats.org/spreadsheetml/2006/main" count="300" uniqueCount="146">
  <si>
    <t>STT</t>
  </si>
  <si>
    <t>Tổ hợp tác</t>
  </si>
  <si>
    <t>I</t>
  </si>
  <si>
    <t>II</t>
  </si>
  <si>
    <t>Hợp tác xã tín dụng</t>
  </si>
  <si>
    <t>Hợp tác xã khác</t>
  </si>
  <si>
    <t>Chỉ tiêu</t>
  </si>
  <si>
    <t>Đơn vị tính</t>
  </si>
  <si>
    <t>Thực hiện 6 tháng</t>
  </si>
  <si>
    <t>uớc thực hiện cả năm</t>
  </si>
  <si>
    <t>Hợp tác xã</t>
  </si>
  <si>
    <t>Tỷ trọng đóng góp vào GDP</t>
  </si>
  <si>
    <t>Tổng số hợp tác xã</t>
  </si>
  <si>
    <t>%</t>
  </si>
  <si>
    <t>HTX</t>
  </si>
  <si>
    <t>Trong đó:</t>
  </si>
  <si>
    <t>Số hợp tác xã thành lập mới</t>
  </si>
  <si>
    <t>Số hợp tác xã giải thể</t>
  </si>
  <si>
    <t>Tổng số lao động thường xuyên trong hợp tác xã</t>
  </si>
  <si>
    <t>Số lao động thường xuyên mới</t>
  </si>
  <si>
    <t>Số lao động là xã viên hợp tác xã</t>
  </si>
  <si>
    <t>Doanh thu bình quân một hợp tác xã</t>
  </si>
  <si>
    <t>Thu nhập bình quân của lao động thường xuyên trong hợp tác xã</t>
  </si>
  <si>
    <t>Tổng số cán bộ quản lý hợp tác xã</t>
  </si>
  <si>
    <t>Số cán bộ quản lý HTX đã qua đào tạo đạt trình độ cao đẳng, đại học trở lên</t>
  </si>
  <si>
    <t>Tổng số tổ hợp tác</t>
  </si>
  <si>
    <t>Trong đó</t>
  </si>
  <si>
    <t>Số tổ hợp tác thành lập mới</t>
  </si>
  <si>
    <t>Số THT có đăng ký hoạt động với chính quyền xã/phường/ thị trấn</t>
  </si>
  <si>
    <t>Tổng số thành viên tổ hợp tác</t>
  </si>
  <si>
    <t>Số thành viên mới thu hút</t>
  </si>
  <si>
    <t>Doanh thu bình quân một tổ hợp tác</t>
  </si>
  <si>
    <t>-</t>
  </si>
  <si>
    <t>Người</t>
  </si>
  <si>
    <t>người</t>
  </si>
  <si>
    <t>Triệu đồng/năm</t>
  </si>
  <si>
    <t>triệu đồng/năm</t>
  </si>
  <si>
    <t>THT</t>
  </si>
  <si>
    <t>Thành viên</t>
  </si>
  <si>
    <t xml:space="preserve">Tổng số hợp tác xã </t>
  </si>
  <si>
    <t>Chia ra</t>
  </si>
  <si>
    <t>Hợp tác xã nông - lâm - ngư nghiệp, thuỷ sản</t>
  </si>
  <si>
    <t>Tổ hợp tác nông - lâm - ngư nghiệp, thuỷ sản</t>
  </si>
  <si>
    <t>Tổ hợp tác công nghiệp - tiểu thủ công nghiệp</t>
  </si>
  <si>
    <t>Tổ hợp tác  xây dựng</t>
  </si>
  <si>
    <t>Tổ hợp tác  tín dụng</t>
  </si>
  <si>
    <t>Tổ hợp tác  thương mại</t>
  </si>
  <si>
    <t>Tổ hợp tác  vận tải</t>
  </si>
  <si>
    <t>Tổ hợp tác  khác</t>
  </si>
  <si>
    <t xml:space="preserve">Tổng số tổ tác </t>
  </si>
  <si>
    <t>Hỗ trợ thành lập mới</t>
  </si>
  <si>
    <t>Tổng kinh phí hỗ trợ</t>
  </si>
  <si>
    <t>Số hợp tác xã được hỗ trợ</t>
  </si>
  <si>
    <t>Hỗ trợ đào tạo, bồi dưỡng nguồn nhân lực</t>
  </si>
  <si>
    <t>Hỗ trợ về xúc tiến thương mại, mở rộng thị trường</t>
  </si>
  <si>
    <t>Hỗ trợ đầu tư phát triển kết cấu hạ tầng</t>
  </si>
  <si>
    <t>Hỗ trợ giao đất, cho thuê đất</t>
  </si>
  <si>
    <t>Hỗ trợ về chế biến sản phẩm</t>
  </si>
  <si>
    <t>Hỗ trợ về ứng dụng khoa học kỹ thuật, công nghệ mới</t>
  </si>
  <si>
    <t>Tổng số thành viên</t>
  </si>
  <si>
    <t>Số thành viên mới</t>
  </si>
  <si>
    <t>Doanh thu của HTX với thành viên</t>
  </si>
  <si>
    <t>Hợp tác xã công nghiệp - tiểu thủ công nghiệp.</t>
  </si>
  <si>
    <t>HTX ngừng hoạt động</t>
  </si>
  <si>
    <t>Số hợp tác xã ngừng hoạt động</t>
  </si>
  <si>
    <t>HTX giải thể</t>
  </si>
  <si>
    <t xml:space="preserve"> </t>
  </si>
  <si>
    <t>*</t>
  </si>
  <si>
    <t>Kế hoạch năm 2016</t>
  </si>
  <si>
    <t>Số hợp tác xã đã chuyển đổi theo Luật 2012</t>
  </si>
  <si>
    <t>Lãi bình quân một hợp tác xã</t>
  </si>
  <si>
    <t>Lãi bình quân một tổ hợp tác</t>
  </si>
  <si>
    <t>Phụ lục 3</t>
  </si>
  <si>
    <t>KH 2016</t>
  </si>
  <si>
    <t>HỖ TRỢ CHUNG ĐỐI VỚI CÁC HTX</t>
  </si>
  <si>
    <t>Ước TH 6 tháng</t>
  </si>
  <si>
    <t>Ước TH cả năm</t>
  </si>
  <si>
    <t>- Số người được cử đi đào tạo</t>
  </si>
  <si>
    <t xml:space="preserve">Tr đồng </t>
  </si>
  <si>
    <t xml:space="preserve">     - Ngân sách trung ương</t>
  </si>
  <si>
    <t xml:space="preserve">     - Ngân sách địa phương</t>
  </si>
  <si>
    <t>- Số người được tham gia bồi dưỡng</t>
  </si>
  <si>
    <t>Tr đồng</t>
  </si>
  <si>
    <t>- Số hợp tác xã được hỗ trợ</t>
  </si>
  <si>
    <t>- Tổng số kinh phí hỗ trợ</t>
  </si>
  <si>
    <t xml:space="preserve">    Ngân sách trung ương</t>
  </si>
  <si>
    <t xml:space="preserve">    Ngân sách địa phương</t>
  </si>
  <si>
    <t xml:space="preserve">  Ngân sách trung ương</t>
  </si>
  <si>
    <t xml:space="preserve">  Ngân sách địa phương</t>
  </si>
  <si>
    <t>Hỗ trợ về tiếp cận vốn và quỹ hỗ trợ phát triển HTX</t>
  </si>
  <si>
    <t>- Tổng số vốn được vay</t>
  </si>
  <si>
    <t>Tạo điều kiện tham gia các chương trình mục tiêu, chương trình phát triển KT-XH</t>
  </si>
  <si>
    <t>HỖ TRỢ RIÊNG ĐỐI VỚI HTX NÔNG, LÂM NGHIỆP</t>
  </si>
  <si>
    <t>Tổng diện tích đất được giao</t>
  </si>
  <si>
    <t>Số HTX được hỗ trợ cho thuê đất</t>
  </si>
  <si>
    <t>Tổng diện tích đất được cho thuê</t>
  </si>
  <si>
    <t xml:space="preserve">Ưu đã về tín dụng </t>
  </si>
  <si>
    <t>Phụ lục 2</t>
  </si>
  <si>
    <t xml:space="preserve">SỐ LƯỢNG HỢP TÁC XÃ, LIÊN HIỆP HỢP TÁC XÃ, TỔ HỢP TÁC PHÂN LOẠI </t>
  </si>
  <si>
    <t>Phụ lục 1</t>
  </si>
  <si>
    <t>ha</t>
  </si>
  <si>
    <t>- Tổng số vốn hỗ trợ</t>
  </si>
  <si>
    <t>Tr.đồng</t>
  </si>
  <si>
    <t>Lượt
người</t>
  </si>
  <si>
    <t>Lượt
Người</t>
  </si>
  <si>
    <t>Hợp tác xã điện năng</t>
  </si>
  <si>
    <t xml:space="preserve"> TÌNH HÌNH PHÁT TRIỂN KINH TẾ TẬP THỂ NĂM 2016 VÀ KẾ HOẠCH NĂM 2017 </t>
  </si>
  <si>
    <t>Kế hoạch năm 2017</t>
  </si>
  <si>
    <t>Năm 2016</t>
  </si>
  <si>
    <t>Thực hiện năm 2015</t>
  </si>
  <si>
    <t xml:space="preserve">THEO NGÀNH NGHỀ NĂM 2016 VÀ KH NĂM 2017 </t>
  </si>
  <si>
    <t>TH 2015</t>
  </si>
  <si>
    <t>KH 2017</t>
  </si>
  <si>
    <t>Phụ lục 4</t>
  </si>
  <si>
    <t>TÌNH HÌNH ĐĂNG KÝ LẠI, CHUYỂN ĐỔI HỢP TÁC XA, LIÊN HiỆP HỢP TÁC XÃ</t>
  </si>
  <si>
    <t>Loại hình, lĩnh vực</t>
  </si>
  <si>
    <t>ĐVT</t>
  </si>
  <si>
    <t>Tổng số (thành lập trước ngày 1/7/2013)</t>
  </si>
  <si>
    <t>Số HTX hoạt động chưa phù hợp với luật HTX năm 2012</t>
  </si>
  <si>
    <t>Đã đăng ký lại theo luật HTX năm 2012</t>
  </si>
  <si>
    <t>Chưa đăng ký lại, chưa chuyển đổi theo luật HTX năm 2012</t>
  </si>
  <si>
    <t>Tạm ngừng hoạt động, chờ giải thể</t>
  </si>
  <si>
    <t>TỔNG SỐ HỢP TÁC XÃ</t>
  </si>
  <si>
    <t>HTX nông, lâm, ngư, nghiệp</t>
  </si>
  <si>
    <t>HTX công nghiệp, tiểu thủ công nghiệp</t>
  </si>
  <si>
    <t>HTX khác</t>
  </si>
  <si>
    <t>- Tổng kinh phí hỗ trợ</t>
  </si>
  <si>
    <t>TÌNH HÌNH HỖ TRỢ PHÁT TRIỂN KINH TẾ TẬP THỂ NĂM 2016 VÀ KH NĂM 2017</t>
  </si>
  <si>
    <t>Số HTX được hỗ trợ giao đất trụ sở</t>
  </si>
  <si>
    <t>Số HTX được giao đất công ích</t>
  </si>
  <si>
    <t>Hỗ trợ vốn, giống khi gặp khó khăn do thiên tai, dịch bệnh</t>
  </si>
  <si>
    <t>HTX điện năng</t>
  </si>
  <si>
    <t>Quỹ tín dụng</t>
  </si>
  <si>
    <t>Đã chuyển đổi sang loại hình tổ chức khác, giải thể.</t>
  </si>
  <si>
    <t>Số HTX đang hoạt động</t>
  </si>
  <si>
    <t>Số cán bộ quản lý HTX đã qua đào tạo đạt trình độ trung cấp</t>
  </si>
  <si>
    <t>Trong  6 đầu năm 2016, có 15 HTX được giao đất với tổng diện tích là 0,75 ha vào mục đích xây dựng trụ sở, nhà giới thiệu sản phẩm, làm mặt bằng sản xuất kinh doanh. Cấp giấy chứng nhận quyền sử dụng đất cho 1 HTX; Giao đất công ích cho 5 HTX với diện tích 59,4 ha.</t>
  </si>
  <si>
    <t>HTXNN</t>
  </si>
  <si>
    <t>HTX TTCN</t>
  </si>
  <si>
    <t>TD</t>
  </si>
  <si>
    <t>ĐN</t>
  </si>
  <si>
    <t>Khác</t>
  </si>
  <si>
    <t>1-1,2</t>
  </si>
  <si>
    <t>(Kèm theo Kế hoạch số         /KH-UBND ngày      /8/2016 của UBND tỉnh)</t>
  </si>
  <si>
    <t>(Kèm theo Kế hoạch số         /KH-UBND ngày         /8/2016 của UBND tỉnh)</t>
  </si>
  <si>
    <t>(Kèm theo Kế hoạch số         /KH-UBND ngày        /8/2016 của UBND tỉnh)</t>
  </si>
</sst>
</file>

<file path=xl/styles.xml><?xml version="1.0" encoding="utf-8"?>
<styleSheet xmlns="http://schemas.openxmlformats.org/spreadsheetml/2006/main">
  <numFmts count="4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
    <numFmt numFmtId="181" formatCode="#,##0.000"/>
    <numFmt numFmtId="182" formatCode="#.##0.0"/>
    <numFmt numFmtId="183" formatCode="#.##0.000"/>
    <numFmt numFmtId="184" formatCode="#.##0.00"/>
    <numFmt numFmtId="185" formatCode="#.##0."/>
    <numFmt numFmtId="186" formatCode="#.##0"/>
    <numFmt numFmtId="187" formatCode="#.##"/>
    <numFmt numFmtId="188" formatCode="[$-409]dddd\,\ mmmm\ dd\,\ yyyy"/>
    <numFmt numFmtId="189" formatCode="#.#"/>
    <numFmt numFmtId="190" formatCode="#.###"/>
    <numFmt numFmtId="191" formatCode="#.####"/>
    <numFmt numFmtId="192" formatCode="0.0"/>
    <numFmt numFmtId="193" formatCode="#,##0;[Red]#,##0"/>
    <numFmt numFmtId="194" formatCode="#,##0.000;[Red]#,##0.000"/>
    <numFmt numFmtId="195" formatCode="#,##0.00;[Red]#,##0.00"/>
    <numFmt numFmtId="196" formatCode="#,##0.0;[Red]#,##0.0"/>
    <numFmt numFmtId="197" formatCode="0.000"/>
    <numFmt numFmtId="198" formatCode="&quot;Yes&quot;;&quot;Yes&quot;;&quot;No&quot;"/>
    <numFmt numFmtId="199" formatCode="&quot;True&quot;;&quot;True&quot;;&quot;False&quot;"/>
    <numFmt numFmtId="200" formatCode="&quot;On&quot;;&quot;On&quot;;&quot;Off&quot;"/>
    <numFmt numFmtId="201" formatCode="[$€-2]\ #,##0.00_);[Red]\([$€-2]\ #,##0.00\)"/>
    <numFmt numFmtId="202" formatCode="_(* #,##0.0_);_(* \(#,##0.0\);_(* &quot;-&quot;??_);_(@_)"/>
    <numFmt numFmtId="203" formatCode="#,##0.0_);\(#,##0.0\)"/>
  </numFmts>
  <fonts count="37">
    <font>
      <sz val="11"/>
      <color indexed="8"/>
      <name val="Calibri"/>
      <family val="2"/>
    </font>
    <font>
      <sz val="11"/>
      <color indexed="8"/>
      <name val="Times New Roman"/>
      <family val="1"/>
    </font>
    <font>
      <b/>
      <sz val="11"/>
      <color indexed="8"/>
      <name val="Times New Roman"/>
      <family val="1"/>
    </font>
    <font>
      <sz val="11"/>
      <color indexed="10"/>
      <name val="Times New Roman"/>
      <family val="1"/>
    </font>
    <font>
      <b/>
      <sz val="11"/>
      <color indexed="10"/>
      <name val="Times New Roman"/>
      <family val="1"/>
    </font>
    <font>
      <sz val="11"/>
      <color indexed="48"/>
      <name val="Times New Roman"/>
      <family val="1"/>
    </font>
    <font>
      <sz val="11"/>
      <name val="Times New Roman"/>
      <family val="1"/>
    </font>
    <font>
      <b/>
      <sz val="13"/>
      <color indexed="8"/>
      <name val="Times New Roman"/>
      <family val="1"/>
    </font>
    <font>
      <i/>
      <sz val="13"/>
      <color indexed="8"/>
      <name val="Times New Roman"/>
      <family val="1"/>
    </font>
    <font>
      <b/>
      <sz val="12"/>
      <color indexed="8"/>
      <name val="Times New Roman"/>
      <family val="1"/>
    </font>
    <font>
      <b/>
      <sz val="12"/>
      <name val="Times New Roman"/>
      <family val="1"/>
    </font>
    <font>
      <sz val="12"/>
      <name val="Times New Roman"/>
      <family val="1"/>
    </font>
    <font>
      <i/>
      <sz val="12"/>
      <name val="Times New Roman"/>
      <family val="1"/>
    </font>
    <font>
      <b/>
      <sz val="11"/>
      <name val="Times New Roman"/>
      <family val="1"/>
    </font>
    <font>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10"/>
      <name val="Times New Roman"/>
      <family val="1"/>
    </font>
    <font>
      <sz val="14"/>
      <color indexed="8"/>
      <name val="Times New Roman"/>
      <family val="1"/>
    </font>
    <font>
      <b/>
      <sz val="14"/>
      <color indexed="8"/>
      <name val="Times New Roman"/>
      <family val="1"/>
    </font>
    <font>
      <sz val="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20" borderId="1" applyNumberFormat="0" applyAlignment="0" applyProtection="0"/>
    <xf numFmtId="0" fontId="18" fillId="21"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4"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7" borderId="1" applyNumberFormat="0" applyAlignment="0" applyProtection="0"/>
    <xf numFmtId="0" fontId="27" fillId="0" borderId="6" applyNumberFormat="0" applyFill="0" applyAlignment="0" applyProtection="0"/>
    <xf numFmtId="0" fontId="28" fillId="22" borderId="0" applyNumberFormat="0" applyBorder="0" applyAlignment="0" applyProtection="0"/>
    <xf numFmtId="0" fontId="0" fillId="0" borderId="0">
      <alignment/>
      <protection/>
    </xf>
    <xf numFmtId="0" fontId="0" fillId="23" borderId="7" applyNumberFormat="0" applyFont="0" applyAlignment="0" applyProtection="0"/>
    <xf numFmtId="0" fontId="29" fillId="20" borderId="8" applyNumberFormat="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9" applyNumberFormat="0" applyFill="0" applyAlignment="0" applyProtection="0"/>
    <xf numFmtId="0" fontId="32" fillId="0" borderId="0" applyNumberFormat="0" applyFill="0" applyBorder="0" applyAlignment="0" applyProtection="0"/>
  </cellStyleXfs>
  <cellXfs count="100">
    <xf numFmtId="0" fontId="0" fillId="0" borderId="0" xfId="0" applyAlignment="1">
      <alignment/>
    </xf>
    <xf numFmtId="0" fontId="1" fillId="0" borderId="0" xfId="0" applyFont="1" applyAlignment="1">
      <alignment/>
    </xf>
    <xf numFmtId="0" fontId="1" fillId="0" borderId="0" xfId="0" applyFont="1" applyAlignment="1">
      <alignment vertical="center" wrapText="1"/>
    </xf>
    <xf numFmtId="0" fontId="1" fillId="0" borderId="0" xfId="0" applyFont="1" applyAlignment="1">
      <alignment horizontal="center" vertical="center" wrapText="1"/>
    </xf>
    <xf numFmtId="0" fontId="1" fillId="0" borderId="0" xfId="0" applyFont="1" applyAlignment="1">
      <alignment horizontal="center" vertical="center"/>
    </xf>
    <xf numFmtId="0" fontId="1" fillId="0" borderId="10" xfId="0" applyFont="1" applyBorder="1" applyAlignment="1">
      <alignment horizontal="center" vertical="center" wrapText="1"/>
    </xf>
    <xf numFmtId="0" fontId="1" fillId="0" borderId="10" xfId="0" applyFont="1" applyBorder="1" applyAlignment="1">
      <alignment vertical="center" wrapText="1"/>
    </xf>
    <xf numFmtId="0" fontId="1" fillId="0" borderId="0" xfId="0" applyFont="1" applyAlignment="1">
      <alignment horizontal="center"/>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0" fontId="2" fillId="0" borderId="0" xfId="0" applyFont="1" applyAlignment="1">
      <alignment/>
    </xf>
    <xf numFmtId="0" fontId="1" fillId="0" borderId="10" xfId="0" applyFont="1" applyBorder="1" applyAlignment="1" quotePrefix="1">
      <alignment horizontal="center" vertical="center" wrapText="1"/>
    </xf>
    <xf numFmtId="3" fontId="1" fillId="0" borderId="10" xfId="0" applyNumberFormat="1" applyFont="1" applyBorder="1" applyAlignment="1">
      <alignment vertical="center" wrapText="1"/>
    </xf>
    <xf numFmtId="3" fontId="2" fillId="0" borderId="10" xfId="0" applyNumberFormat="1" applyFont="1" applyBorder="1" applyAlignment="1">
      <alignment vertical="center" wrapText="1"/>
    </xf>
    <xf numFmtId="3" fontId="1" fillId="0" borderId="10" xfId="0" applyNumberFormat="1" applyFont="1" applyBorder="1" applyAlignment="1" quotePrefix="1">
      <alignment horizontal="right" vertical="center" wrapText="1"/>
    </xf>
    <xf numFmtId="3" fontId="1" fillId="0" borderId="10" xfId="0" applyNumberFormat="1" applyFont="1" applyBorder="1" applyAlignment="1">
      <alignment horizontal="right" vertical="center" wrapText="1"/>
    </xf>
    <xf numFmtId="0" fontId="3" fillId="0" borderId="0" xfId="0" applyFont="1" applyAlignment="1">
      <alignment/>
    </xf>
    <xf numFmtId="0" fontId="4" fillId="0" borderId="10" xfId="0" applyFont="1" applyBorder="1" applyAlignment="1">
      <alignment horizontal="center" vertical="center" wrapText="1"/>
    </xf>
    <xf numFmtId="0" fontId="4" fillId="0" borderId="10" xfId="0" applyFont="1" applyBorder="1" applyAlignment="1">
      <alignment vertical="center" wrapText="1"/>
    </xf>
    <xf numFmtId="0" fontId="3" fillId="0" borderId="10" xfId="0" applyFont="1" applyBorder="1" applyAlignment="1">
      <alignment vertical="center" wrapText="1"/>
    </xf>
    <xf numFmtId="3" fontId="3" fillId="0" borderId="10" xfId="0" applyNumberFormat="1" applyFont="1" applyBorder="1" applyAlignment="1" quotePrefix="1">
      <alignment horizontal="right" vertical="center" wrapText="1"/>
    </xf>
    <xf numFmtId="3" fontId="3" fillId="0" borderId="10" xfId="0" applyNumberFormat="1" applyFont="1" applyBorder="1" applyAlignment="1">
      <alignment vertical="center" wrapText="1"/>
    </xf>
    <xf numFmtId="0" fontId="3" fillId="0" borderId="0" xfId="0" applyFont="1" applyAlignment="1">
      <alignment vertical="center" wrapText="1"/>
    </xf>
    <xf numFmtId="0" fontId="5" fillId="0" borderId="10" xfId="0" applyFont="1" applyBorder="1" applyAlignment="1">
      <alignment/>
    </xf>
    <xf numFmtId="3" fontId="3" fillId="0" borderId="10" xfId="0" applyNumberFormat="1" applyFont="1" applyBorder="1" applyAlignment="1">
      <alignment horizontal="right" vertical="center" wrapText="1"/>
    </xf>
    <xf numFmtId="0" fontId="1" fillId="0" borderId="10" xfId="0" applyFont="1" applyBorder="1" applyAlignment="1">
      <alignment/>
    </xf>
    <xf numFmtId="180" fontId="1" fillId="0" borderId="10" xfId="0" applyNumberFormat="1" applyFont="1" applyBorder="1" applyAlignment="1" quotePrefix="1">
      <alignment horizontal="right" vertical="center" wrapText="1"/>
    </xf>
    <xf numFmtId="0" fontId="6" fillId="0" borderId="10" xfId="0" applyFont="1" applyBorder="1" applyAlignment="1">
      <alignment horizontal="center" vertical="center" wrapText="1"/>
    </xf>
    <xf numFmtId="0" fontId="7" fillId="0" borderId="0" xfId="0" applyFont="1" applyAlignment="1">
      <alignment horizontal="center"/>
    </xf>
    <xf numFmtId="49" fontId="7" fillId="0" borderId="0" xfId="0" applyNumberFormat="1" applyFont="1" applyAlignment="1">
      <alignment horizontal="center" wrapText="1"/>
    </xf>
    <xf numFmtId="0" fontId="9" fillId="0" borderId="10" xfId="0" applyFont="1" applyBorder="1" applyAlignment="1">
      <alignment horizontal="center" vertical="center" wrapText="1"/>
    </xf>
    <xf numFmtId="49" fontId="9" fillId="0" borderId="10" xfId="0" applyNumberFormat="1" applyFont="1" applyBorder="1" applyAlignment="1">
      <alignment horizontal="center" vertical="center" wrapText="1"/>
    </xf>
    <xf numFmtId="49" fontId="10" fillId="0" borderId="10" xfId="0" applyNumberFormat="1" applyFont="1" applyBorder="1" applyAlignment="1">
      <alignment wrapText="1"/>
    </xf>
    <xf numFmtId="0" fontId="10" fillId="0" borderId="10" xfId="0" applyFont="1" applyBorder="1" applyAlignment="1">
      <alignment horizontal="center"/>
    </xf>
    <xf numFmtId="193" fontId="10" fillId="0" borderId="10" xfId="0" applyNumberFormat="1" applyFont="1" applyBorder="1" applyAlignment="1">
      <alignment/>
    </xf>
    <xf numFmtId="49" fontId="11" fillId="0" borderId="10" xfId="0" applyNumberFormat="1" applyFont="1" applyBorder="1" applyAlignment="1">
      <alignment wrapText="1"/>
    </xf>
    <xf numFmtId="0" fontId="11" fillId="0" borderId="10" xfId="0" applyFont="1" applyBorder="1" applyAlignment="1">
      <alignment horizontal="center"/>
    </xf>
    <xf numFmtId="193" fontId="11" fillId="0" borderId="10" xfId="0" applyNumberFormat="1" applyFont="1" applyBorder="1" applyAlignment="1">
      <alignment horizontal="right"/>
    </xf>
    <xf numFmtId="193" fontId="11" fillId="0" borderId="11" xfId="0" applyNumberFormat="1" applyFont="1" applyBorder="1" applyAlignment="1">
      <alignment horizontal="right" vertical="center"/>
    </xf>
    <xf numFmtId="49" fontId="12" fillId="0" borderId="10" xfId="0" applyNumberFormat="1" applyFont="1" applyBorder="1" applyAlignment="1">
      <alignment wrapText="1"/>
    </xf>
    <xf numFmtId="193" fontId="11" fillId="0" borderId="10" xfId="0" applyNumberFormat="1" applyFont="1" applyBorder="1" applyAlignment="1">
      <alignment/>
    </xf>
    <xf numFmtId="194" fontId="11" fillId="0" borderId="10" xfId="0" applyNumberFormat="1" applyFont="1" applyBorder="1" applyAlignment="1">
      <alignment/>
    </xf>
    <xf numFmtId="195" fontId="11" fillId="0" borderId="10" xfId="0" applyNumberFormat="1" applyFont="1" applyBorder="1" applyAlignment="1">
      <alignment/>
    </xf>
    <xf numFmtId="196" fontId="11" fillId="0" borderId="10" xfId="0" applyNumberFormat="1" applyFont="1" applyBorder="1" applyAlignment="1">
      <alignment/>
    </xf>
    <xf numFmtId="194" fontId="11" fillId="0" borderId="10" xfId="0" applyNumberFormat="1" applyFont="1" applyBorder="1" applyAlignment="1">
      <alignment horizontal="right" vertical="center"/>
    </xf>
    <xf numFmtId="193" fontId="11" fillId="0" borderId="10" xfId="0" applyNumberFormat="1" applyFont="1" applyBorder="1" applyAlignment="1">
      <alignment horizontal="right" vertical="center"/>
    </xf>
    <xf numFmtId="0" fontId="11" fillId="0" borderId="10" xfId="0" applyFont="1" applyBorder="1" applyAlignment="1">
      <alignment horizontal="center" wrapText="1"/>
    </xf>
    <xf numFmtId="180" fontId="1" fillId="0" borderId="10" xfId="0" applyNumberFormat="1" applyFont="1" applyBorder="1" applyAlignment="1">
      <alignment vertical="center" wrapText="1"/>
    </xf>
    <xf numFmtId="3" fontId="6" fillId="0" borderId="10" xfId="0" applyNumberFormat="1" applyFont="1" applyBorder="1" applyAlignment="1">
      <alignment vertical="center" wrapText="1"/>
    </xf>
    <xf numFmtId="3" fontId="13" fillId="0" borderId="10" xfId="0" applyNumberFormat="1" applyFont="1" applyBorder="1" applyAlignment="1">
      <alignment vertical="center" wrapText="1"/>
    </xf>
    <xf numFmtId="3" fontId="3" fillId="0" borderId="10" xfId="0" applyNumberFormat="1" applyFont="1" applyBorder="1" applyAlignment="1">
      <alignment vertical="center" wrapText="1"/>
    </xf>
    <xf numFmtId="180" fontId="3" fillId="0" borderId="10" xfId="0" applyNumberFormat="1" applyFont="1" applyBorder="1" applyAlignment="1">
      <alignment vertical="center" wrapText="1"/>
    </xf>
    <xf numFmtId="192" fontId="3" fillId="0" borderId="10" xfId="0" applyNumberFormat="1" applyFont="1" applyBorder="1" applyAlignment="1">
      <alignment vertical="center" wrapText="1"/>
    </xf>
    <xf numFmtId="2" fontId="1" fillId="0" borderId="10" xfId="0" applyNumberFormat="1" applyFont="1" applyBorder="1" applyAlignment="1">
      <alignment vertical="center" wrapText="1"/>
    </xf>
    <xf numFmtId="3" fontId="3" fillId="0" borderId="10" xfId="0" applyNumberFormat="1" applyFont="1" applyBorder="1" applyAlignment="1">
      <alignment horizontal="right" vertical="center" wrapText="1"/>
    </xf>
    <xf numFmtId="3" fontId="3" fillId="0" borderId="10" xfId="0" applyNumberFormat="1" applyFont="1" applyBorder="1" applyAlignment="1" quotePrefix="1">
      <alignment horizontal="right" vertical="center" wrapText="1"/>
    </xf>
    <xf numFmtId="0" fontId="3" fillId="0" borderId="10" xfId="0" applyFont="1" applyBorder="1" applyAlignment="1">
      <alignment vertical="center" wrapText="1"/>
    </xf>
    <xf numFmtId="0" fontId="3" fillId="0" borderId="10" xfId="0" applyFont="1" applyBorder="1" applyAlignment="1">
      <alignment/>
    </xf>
    <xf numFmtId="0" fontId="1" fillId="0" borderId="0" xfId="0" applyFont="1" applyAlignment="1">
      <alignment/>
    </xf>
    <xf numFmtId="0" fontId="2" fillId="0" borderId="0" xfId="0" applyFont="1" applyAlignment="1">
      <alignment/>
    </xf>
    <xf numFmtId="3" fontId="1" fillId="0" borderId="0" xfId="0" applyNumberFormat="1" applyFont="1" applyAlignment="1">
      <alignment/>
    </xf>
    <xf numFmtId="196" fontId="11" fillId="0" borderId="10" xfId="0" applyNumberFormat="1" applyFont="1" applyBorder="1" applyAlignment="1">
      <alignment horizontal="right"/>
    </xf>
    <xf numFmtId="195" fontId="11" fillId="0" borderId="10" xfId="0" applyNumberFormat="1" applyFont="1" applyBorder="1" applyAlignment="1">
      <alignment horizontal="right"/>
    </xf>
    <xf numFmtId="197" fontId="11" fillId="0" borderId="10" xfId="0" applyNumberFormat="1" applyFont="1" applyBorder="1" applyAlignment="1">
      <alignment horizontal="right"/>
    </xf>
    <xf numFmtId="197" fontId="11" fillId="0" borderId="10" xfId="57" applyNumberFormat="1" applyFont="1" applyBorder="1" applyAlignment="1">
      <alignment horizontal="right" shrinkToFit="1"/>
      <protection/>
    </xf>
    <xf numFmtId="194" fontId="11" fillId="0" borderId="10" xfId="0" applyNumberFormat="1" applyFont="1" applyBorder="1" applyAlignment="1">
      <alignment horizontal="right"/>
    </xf>
    <xf numFmtId="193" fontId="11" fillId="0" borderId="11" xfId="0" applyNumberFormat="1" applyFont="1" applyBorder="1" applyAlignment="1">
      <alignment horizontal="right"/>
    </xf>
    <xf numFmtId="193" fontId="33" fillId="0" borderId="10" xfId="0" applyNumberFormat="1" applyFont="1" applyBorder="1" applyAlignment="1">
      <alignment horizontal="right"/>
    </xf>
    <xf numFmtId="193" fontId="33" fillId="0" borderId="10" xfId="0" applyNumberFormat="1" applyFont="1" applyBorder="1" applyAlignment="1">
      <alignment/>
    </xf>
    <xf numFmtId="193" fontId="11" fillId="0" borderId="10" xfId="0" applyNumberFormat="1" applyFont="1" applyBorder="1" applyAlignment="1" quotePrefix="1">
      <alignment horizontal="right" wrapText="1"/>
    </xf>
    <xf numFmtId="0" fontId="2" fillId="0" borderId="10" xfId="0" applyFont="1" applyBorder="1" applyAlignment="1">
      <alignment horizontal="center" vertical="center" wrapText="1"/>
    </xf>
    <xf numFmtId="0" fontId="1" fillId="0" borderId="10" xfId="0" applyFont="1" applyBorder="1" applyAlignment="1">
      <alignment/>
    </xf>
    <xf numFmtId="0" fontId="2" fillId="0" borderId="10" xfId="0" applyFont="1" applyBorder="1" applyAlignment="1">
      <alignment/>
    </xf>
    <xf numFmtId="180" fontId="3" fillId="0" borderId="10" xfId="0" applyNumberFormat="1" applyFont="1" applyBorder="1" applyAlignment="1">
      <alignment horizontal="right" vertical="center" wrapText="1"/>
    </xf>
    <xf numFmtId="202" fontId="14" fillId="0" borderId="10" xfId="42" applyNumberFormat="1" applyFont="1" applyFill="1" applyBorder="1" applyAlignment="1">
      <alignment vertical="center" wrapText="1"/>
    </xf>
    <xf numFmtId="203" fontId="14" fillId="0" borderId="10" xfId="42" applyNumberFormat="1" applyFont="1" applyFill="1" applyBorder="1" applyAlignment="1">
      <alignment vertical="center" wrapText="1"/>
    </xf>
    <xf numFmtId="0" fontId="1" fillId="0" borderId="10" xfId="0" applyFont="1" applyBorder="1" applyAlignment="1">
      <alignment horizontal="right" vertical="center" wrapText="1"/>
    </xf>
    <xf numFmtId="3" fontId="6" fillId="0" borderId="10" xfId="0" applyNumberFormat="1" applyFont="1" applyFill="1" applyBorder="1" applyAlignment="1">
      <alignment vertical="center" wrapText="1"/>
    </xf>
    <xf numFmtId="3" fontId="1" fillId="0" borderId="10" xfId="0" applyNumberFormat="1" applyFont="1" applyFill="1" applyBorder="1" applyAlignment="1" quotePrefix="1">
      <alignment horizontal="right" vertical="center" wrapText="1"/>
    </xf>
    <xf numFmtId="3" fontId="1" fillId="0" borderId="10" xfId="0" applyNumberFormat="1" applyFont="1" applyFill="1" applyBorder="1" applyAlignment="1">
      <alignment vertical="center" wrapText="1"/>
    </xf>
    <xf numFmtId="0" fontId="2" fillId="0" borderId="10" xfId="0" applyFont="1" applyFill="1" applyBorder="1" applyAlignment="1">
      <alignment vertical="center" wrapText="1"/>
    </xf>
    <xf numFmtId="0" fontId="1" fillId="0" borderId="10" xfId="0" applyFont="1" applyFill="1" applyBorder="1" applyAlignment="1">
      <alignment vertical="center" wrapText="1"/>
    </xf>
    <xf numFmtId="0" fontId="1" fillId="0" borderId="10" xfId="0" applyFont="1" applyFill="1" applyBorder="1" applyAlignment="1">
      <alignment/>
    </xf>
    <xf numFmtId="193" fontId="11" fillId="0" borderId="10" xfId="0" applyNumberFormat="1" applyFont="1" applyFill="1" applyBorder="1" applyAlignment="1">
      <alignment/>
    </xf>
    <xf numFmtId="193" fontId="11" fillId="0" borderId="10" xfId="0" applyNumberFormat="1" applyFont="1" applyFill="1" applyBorder="1" applyAlignment="1">
      <alignment horizontal="right"/>
    </xf>
    <xf numFmtId="0" fontId="2"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7" fillId="0" borderId="0" xfId="0" applyFont="1" applyAlignment="1">
      <alignment horizontal="right"/>
    </xf>
    <xf numFmtId="0" fontId="8" fillId="0" borderId="0" xfId="0" applyFont="1" applyBorder="1" applyAlignment="1">
      <alignment horizontal="center"/>
    </xf>
    <xf numFmtId="0" fontId="7" fillId="0" borderId="0" xfId="0" applyFont="1" applyAlignment="1">
      <alignment horizontal="center"/>
    </xf>
    <xf numFmtId="0" fontId="34" fillId="0" borderId="0" xfId="0" applyFont="1" applyAlignment="1">
      <alignment horizontal="center" wrapText="1"/>
    </xf>
    <xf numFmtId="0" fontId="9" fillId="0" borderId="12"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35" fillId="0" borderId="0" xfId="0" applyFont="1" applyAlignment="1">
      <alignment horizontal="center"/>
    </xf>
    <xf numFmtId="0" fontId="2" fillId="0" borderId="10" xfId="0" applyFont="1" applyBorder="1" applyAlignment="1">
      <alignment horizontal="center"/>
    </xf>
    <xf numFmtId="0" fontId="2" fillId="0" borderId="10" xfId="0" applyFont="1" applyBorder="1" applyAlignment="1">
      <alignment horizontal="center" vertical="center" wrapText="1"/>
    </xf>
    <xf numFmtId="0" fontId="2" fillId="0" borderId="10" xfId="0" applyFont="1" applyBorder="1" applyAlignment="1">
      <alignment horizontal="center"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M43"/>
  <sheetViews>
    <sheetView view="pageLayout" workbookViewId="0" topLeftCell="A1">
      <selection activeCell="A3" sqref="A3:H3"/>
    </sheetView>
  </sheetViews>
  <sheetFormatPr defaultColWidth="9.140625" defaultRowHeight="15"/>
  <cols>
    <col min="1" max="1" width="6.421875" style="4" customWidth="1"/>
    <col min="2" max="2" width="26.8515625" style="1" customWidth="1"/>
    <col min="3" max="3" width="11.00390625" style="4" customWidth="1"/>
    <col min="4" max="4" width="10.28125" style="16" customWidth="1"/>
    <col min="5" max="5" width="11.28125" style="16" customWidth="1"/>
    <col min="6" max="6" width="10.421875" style="16" customWidth="1"/>
    <col min="7" max="7" width="10.00390625" style="1" customWidth="1"/>
    <col min="8" max="8" width="11.7109375" style="1" customWidth="1"/>
    <col min="9" max="10" width="9.140625" style="1" customWidth="1"/>
    <col min="11" max="11" width="13.00390625" style="1" customWidth="1"/>
    <col min="12" max="12" width="9.140625" style="1" customWidth="1"/>
    <col min="13" max="13" width="12.00390625" style="1" customWidth="1"/>
    <col min="14" max="16384" width="9.140625" style="1" customWidth="1"/>
  </cols>
  <sheetData>
    <row r="1" spans="1:8" ht="16.5">
      <c r="A1" s="87" t="s">
        <v>99</v>
      </c>
      <c r="B1" s="87"/>
      <c r="C1" s="87"/>
      <c r="D1" s="87"/>
      <c r="E1" s="87"/>
      <c r="F1" s="87"/>
      <c r="G1" s="87"/>
      <c r="H1" s="87"/>
    </row>
    <row r="2" spans="1:8" ht="16.5">
      <c r="A2" s="89" t="s">
        <v>106</v>
      </c>
      <c r="B2" s="89"/>
      <c r="C2" s="89"/>
      <c r="D2" s="89"/>
      <c r="E2" s="89"/>
      <c r="F2" s="89"/>
      <c r="G2" s="89"/>
      <c r="H2" s="89"/>
    </row>
    <row r="3" spans="1:8" ht="16.5">
      <c r="A3" s="88" t="s">
        <v>143</v>
      </c>
      <c r="B3" s="88"/>
      <c r="C3" s="88"/>
      <c r="D3" s="88"/>
      <c r="E3" s="88"/>
      <c r="F3" s="88"/>
      <c r="G3" s="88"/>
      <c r="H3" s="88"/>
    </row>
    <row r="4" spans="1:8" ht="16.5">
      <c r="A4" s="88"/>
      <c r="B4" s="88"/>
      <c r="C4" s="88"/>
      <c r="D4" s="88"/>
      <c r="E4" s="88"/>
      <c r="F4" s="88"/>
      <c r="G4" s="88"/>
      <c r="H4" s="88"/>
    </row>
    <row r="5" spans="1:8" ht="30" customHeight="1">
      <c r="A5" s="85" t="s">
        <v>0</v>
      </c>
      <c r="B5" s="85" t="s">
        <v>6</v>
      </c>
      <c r="C5" s="85" t="s">
        <v>7</v>
      </c>
      <c r="D5" s="86" t="s">
        <v>109</v>
      </c>
      <c r="E5" s="85" t="s">
        <v>108</v>
      </c>
      <c r="F5" s="85"/>
      <c r="G5" s="85"/>
      <c r="H5" s="85" t="s">
        <v>107</v>
      </c>
    </row>
    <row r="6" spans="1:8" ht="59.25" customHeight="1">
      <c r="A6" s="85"/>
      <c r="B6" s="85"/>
      <c r="C6" s="85"/>
      <c r="D6" s="86"/>
      <c r="E6" s="17" t="s">
        <v>68</v>
      </c>
      <c r="F6" s="17" t="s">
        <v>8</v>
      </c>
      <c r="G6" s="8" t="s">
        <v>9</v>
      </c>
      <c r="H6" s="85"/>
    </row>
    <row r="7" spans="1:8" s="10" customFormat="1" ht="21.75" customHeight="1">
      <c r="A7" s="8" t="s">
        <v>2</v>
      </c>
      <c r="B7" s="9" t="s">
        <v>10</v>
      </c>
      <c r="C7" s="8"/>
      <c r="D7" s="18"/>
      <c r="E7" s="18"/>
      <c r="F7" s="18"/>
      <c r="G7" s="9"/>
      <c r="H7" s="9"/>
    </row>
    <row r="8" spans="1:8" ht="15">
      <c r="A8" s="5">
        <v>1</v>
      </c>
      <c r="B8" s="6" t="s">
        <v>11</v>
      </c>
      <c r="C8" s="5" t="s">
        <v>13</v>
      </c>
      <c r="D8" s="19"/>
      <c r="E8" s="19">
        <v>1.2</v>
      </c>
      <c r="F8" s="19"/>
      <c r="G8" s="6">
        <v>1</v>
      </c>
      <c r="H8" s="76" t="s">
        <v>142</v>
      </c>
    </row>
    <row r="9" spans="1:8" ht="21" customHeight="1">
      <c r="A9" s="5">
        <v>2</v>
      </c>
      <c r="B9" s="6" t="s">
        <v>12</v>
      </c>
      <c r="C9" s="5" t="s">
        <v>14</v>
      </c>
      <c r="D9" s="19">
        <v>427</v>
      </c>
      <c r="E9" s="6">
        <v>461</v>
      </c>
      <c r="F9" s="19">
        <v>440</v>
      </c>
      <c r="G9" s="56">
        <v>401</v>
      </c>
      <c r="H9" s="6">
        <v>394</v>
      </c>
    </row>
    <row r="10" spans="1:8" ht="21" customHeight="1">
      <c r="A10" s="5"/>
      <c r="B10" s="6" t="s">
        <v>15</v>
      </c>
      <c r="C10" s="5"/>
      <c r="D10" s="19"/>
      <c r="E10" s="23"/>
      <c r="F10" s="19"/>
      <c r="G10" s="6"/>
      <c r="H10" s="23"/>
    </row>
    <row r="11" spans="1:8" ht="21" customHeight="1">
      <c r="A11" s="5"/>
      <c r="B11" s="6" t="s">
        <v>16</v>
      </c>
      <c r="C11" s="5" t="s">
        <v>14</v>
      </c>
      <c r="D11" s="19">
        <v>13</v>
      </c>
      <c r="E11" s="19">
        <v>15</v>
      </c>
      <c r="F11" s="19">
        <v>15</v>
      </c>
      <c r="G11" s="56">
        <v>16</v>
      </c>
      <c r="H11" s="56">
        <v>15</v>
      </c>
    </row>
    <row r="12" spans="1:8" ht="21" customHeight="1">
      <c r="A12" s="5"/>
      <c r="B12" s="6" t="s">
        <v>17</v>
      </c>
      <c r="C12" s="5" t="s">
        <v>14</v>
      </c>
      <c r="D12" s="19">
        <v>52</v>
      </c>
      <c r="E12" s="25">
        <v>7</v>
      </c>
      <c r="F12" s="19">
        <v>2</v>
      </c>
      <c r="G12" s="56">
        <v>42</v>
      </c>
      <c r="H12" s="57">
        <v>22</v>
      </c>
    </row>
    <row r="13" spans="1:8" ht="21" customHeight="1">
      <c r="A13" s="5"/>
      <c r="B13" s="6" t="s">
        <v>64</v>
      </c>
      <c r="C13" s="5" t="s">
        <v>14</v>
      </c>
      <c r="D13" s="19">
        <v>46</v>
      </c>
      <c r="E13" s="6"/>
      <c r="F13" s="19">
        <v>62</v>
      </c>
      <c r="G13" s="56">
        <v>22</v>
      </c>
      <c r="H13" s="56">
        <v>0</v>
      </c>
    </row>
    <row r="14" spans="1:8" ht="30.75" customHeight="1">
      <c r="A14" s="5"/>
      <c r="B14" s="6" t="s">
        <v>69</v>
      </c>
      <c r="C14" s="5" t="s">
        <v>14</v>
      </c>
      <c r="D14" s="19">
        <v>255</v>
      </c>
      <c r="E14" s="6">
        <f>D14+42</f>
        <v>297</v>
      </c>
      <c r="F14" s="19">
        <v>294</v>
      </c>
      <c r="G14" s="56">
        <v>379</v>
      </c>
      <c r="H14" s="56">
        <v>394</v>
      </c>
    </row>
    <row r="15" spans="1:8" ht="30.75" customHeight="1">
      <c r="A15" s="5"/>
      <c r="B15" s="6" t="s">
        <v>134</v>
      </c>
      <c r="C15" s="5" t="s">
        <v>14</v>
      </c>
      <c r="D15" s="19">
        <v>381</v>
      </c>
      <c r="E15" s="6"/>
      <c r="F15" s="19">
        <v>378</v>
      </c>
      <c r="G15" s="56">
        <v>379</v>
      </c>
      <c r="H15" s="56">
        <v>394</v>
      </c>
    </row>
    <row r="16" spans="1:10" ht="27.75" customHeight="1">
      <c r="A16" s="5">
        <v>3</v>
      </c>
      <c r="B16" s="6" t="s">
        <v>59</v>
      </c>
      <c r="C16" s="5" t="s">
        <v>33</v>
      </c>
      <c r="D16" s="20">
        <v>166017</v>
      </c>
      <c r="E16" s="20">
        <v>154100</v>
      </c>
      <c r="F16" s="50">
        <v>124917</v>
      </c>
      <c r="G16" s="54">
        <v>125247</v>
      </c>
      <c r="H16" s="54">
        <f>G16+200</f>
        <v>125447</v>
      </c>
      <c r="I16" s="1">
        <f>G16/D16</f>
        <v>0.7544227398398959</v>
      </c>
      <c r="J16" s="60">
        <f>D16-G16</f>
        <v>40770</v>
      </c>
    </row>
    <row r="17" spans="1:13" ht="27.75" customHeight="1">
      <c r="A17" s="5"/>
      <c r="B17" s="6" t="s">
        <v>15</v>
      </c>
      <c r="C17" s="5"/>
      <c r="D17" s="21"/>
      <c r="E17" s="23"/>
      <c r="F17" s="48"/>
      <c r="G17" s="12"/>
      <c r="H17" s="23"/>
      <c r="M17" s="74">
        <v>1182972</v>
      </c>
    </row>
    <row r="18" spans="1:13" ht="27.75" customHeight="1">
      <c r="A18" s="5"/>
      <c r="B18" s="6" t="s">
        <v>60</v>
      </c>
      <c r="C18" s="5" t="s">
        <v>33</v>
      </c>
      <c r="D18" s="20">
        <v>1255</v>
      </c>
      <c r="E18" s="20">
        <v>1141</v>
      </c>
      <c r="F18" s="50">
        <v>132</v>
      </c>
      <c r="G18" s="55">
        <v>210</v>
      </c>
      <c r="H18" s="20">
        <v>350</v>
      </c>
      <c r="M18" s="74">
        <v>3121</v>
      </c>
    </row>
    <row r="19" spans="1:13" ht="38.25" customHeight="1">
      <c r="A19" s="5">
        <v>4</v>
      </c>
      <c r="B19" s="6" t="s">
        <v>18</v>
      </c>
      <c r="C19" s="5" t="s">
        <v>34</v>
      </c>
      <c r="D19" s="20">
        <v>5069</v>
      </c>
      <c r="E19" s="55">
        <v>5928</v>
      </c>
      <c r="F19" s="50">
        <v>3959</v>
      </c>
      <c r="G19" s="55">
        <v>3936</v>
      </c>
      <c r="H19" s="55">
        <f>G19+20</f>
        <v>3956</v>
      </c>
      <c r="K19" s="1">
        <f>G19/278</f>
        <v>14.158273381294965</v>
      </c>
      <c r="M19" s="74"/>
    </row>
    <row r="20" spans="1:13" ht="19.5" customHeight="1">
      <c r="A20" s="5"/>
      <c r="B20" s="6" t="s">
        <v>15</v>
      </c>
      <c r="C20" s="5"/>
      <c r="D20" s="21"/>
      <c r="E20" s="23"/>
      <c r="F20" s="48"/>
      <c r="G20" s="12"/>
      <c r="H20" s="23"/>
      <c r="M20" s="74" t="e">
        <f>M17*L20/L17</f>
        <v>#DIV/0!</v>
      </c>
    </row>
    <row r="21" spans="1:13" ht="30">
      <c r="A21" s="11" t="s">
        <v>32</v>
      </c>
      <c r="B21" s="6" t="s">
        <v>19</v>
      </c>
      <c r="C21" s="5" t="s">
        <v>34</v>
      </c>
      <c r="D21" s="21">
        <v>65</v>
      </c>
      <c r="E21" s="12">
        <v>75</v>
      </c>
      <c r="F21" s="50">
        <v>60</v>
      </c>
      <c r="G21" s="12">
        <v>90</v>
      </c>
      <c r="H21" s="12">
        <v>105</v>
      </c>
      <c r="M21" s="74" t="e">
        <f>M20/379</f>
        <v>#DIV/0!</v>
      </c>
    </row>
    <row r="22" spans="1:13" ht="30">
      <c r="A22" s="11" t="s">
        <v>32</v>
      </c>
      <c r="B22" s="6" t="s">
        <v>20</v>
      </c>
      <c r="C22" s="5" t="s">
        <v>33</v>
      </c>
      <c r="D22" s="20">
        <v>4533</v>
      </c>
      <c r="E22" s="20">
        <v>5163</v>
      </c>
      <c r="F22" s="50">
        <v>3887</v>
      </c>
      <c r="G22" s="20">
        <v>3917</v>
      </c>
      <c r="H22" s="20">
        <f>G22+H21</f>
        <v>4022</v>
      </c>
      <c r="M22" s="74">
        <v>40236</v>
      </c>
    </row>
    <row r="23" spans="1:13" ht="33" customHeight="1">
      <c r="A23" s="27">
        <v>5</v>
      </c>
      <c r="B23" s="6" t="s">
        <v>21</v>
      </c>
      <c r="C23" s="5" t="s">
        <v>35</v>
      </c>
      <c r="D23" s="24">
        <v>1701</v>
      </c>
      <c r="E23" s="14">
        <v>1670</v>
      </c>
      <c r="F23" s="50">
        <v>1314</v>
      </c>
      <c r="G23" s="15">
        <v>3121</v>
      </c>
      <c r="H23" s="14">
        <v>3200</v>
      </c>
      <c r="I23" s="1">
        <f>G23/D23*100</f>
        <v>183.48030570252794</v>
      </c>
      <c r="J23" s="1">
        <f>G23/E23*100</f>
        <v>186.88622754491018</v>
      </c>
      <c r="M23" s="75">
        <v>106</v>
      </c>
    </row>
    <row r="24" spans="1:13" ht="18" customHeight="1">
      <c r="A24" s="5"/>
      <c r="B24" s="6" t="s">
        <v>15</v>
      </c>
      <c r="C24" s="5"/>
      <c r="D24" s="15"/>
      <c r="E24" s="14"/>
      <c r="F24" s="48"/>
      <c r="G24" s="15"/>
      <c r="H24" s="14"/>
      <c r="M24" s="74">
        <v>4.2</v>
      </c>
    </row>
    <row r="25" spans="1:13" ht="32.25" customHeight="1">
      <c r="A25" s="11" t="s">
        <v>32</v>
      </c>
      <c r="B25" s="6" t="s">
        <v>61</v>
      </c>
      <c r="C25" s="5" t="s">
        <v>35</v>
      </c>
      <c r="D25" s="15">
        <v>1191</v>
      </c>
      <c r="E25" s="14">
        <v>1169</v>
      </c>
      <c r="F25" s="51">
        <v>1161.5</v>
      </c>
      <c r="G25" s="15">
        <v>2028.8</v>
      </c>
      <c r="H25" s="14">
        <v>2200</v>
      </c>
      <c r="M25" s="74">
        <v>2</v>
      </c>
    </row>
    <row r="26" spans="1:11" ht="33.75" customHeight="1">
      <c r="A26" s="5">
        <v>6</v>
      </c>
      <c r="B26" s="6" t="s">
        <v>70</v>
      </c>
      <c r="C26" s="5" t="s">
        <v>36</v>
      </c>
      <c r="D26" s="53">
        <v>47.89</v>
      </c>
      <c r="E26" s="12">
        <v>88</v>
      </c>
      <c r="F26" s="51">
        <v>16.3</v>
      </c>
      <c r="G26" s="47">
        <v>106</v>
      </c>
      <c r="H26" s="47">
        <v>110</v>
      </c>
      <c r="I26" s="1">
        <f>G26/D26*100</f>
        <v>221.34057214449783</v>
      </c>
      <c r="J26" s="1">
        <f>I26-100</f>
        <v>121.34057214449783</v>
      </c>
      <c r="K26" s="1">
        <f>G26/E26*100</f>
        <v>120.45454545454545</v>
      </c>
    </row>
    <row r="27" spans="1:8" ht="48.75" customHeight="1">
      <c r="A27" s="5">
        <v>7</v>
      </c>
      <c r="B27" s="6" t="s">
        <v>22</v>
      </c>
      <c r="C27" s="5" t="s">
        <v>35</v>
      </c>
      <c r="D27" s="47">
        <v>22.1</v>
      </c>
      <c r="E27" s="12">
        <v>24</v>
      </c>
      <c r="F27" s="52">
        <f>1.9*6</f>
        <v>11.399999999999999</v>
      </c>
      <c r="G27" s="47">
        <v>24</v>
      </c>
      <c r="H27" s="47">
        <v>25</v>
      </c>
    </row>
    <row r="28" spans="1:8" ht="31.5" customHeight="1">
      <c r="A28" s="5">
        <v>8</v>
      </c>
      <c r="B28" s="6" t="s">
        <v>23</v>
      </c>
      <c r="C28" s="5" t="s">
        <v>33</v>
      </c>
      <c r="D28" s="14">
        <v>2020</v>
      </c>
      <c r="E28" s="14">
        <v>2080</v>
      </c>
      <c r="F28" s="77">
        <v>2064</v>
      </c>
      <c r="G28" s="78">
        <v>2069</v>
      </c>
      <c r="H28" s="14">
        <f>G28+60</f>
        <v>2129</v>
      </c>
    </row>
    <row r="29" spans="1:8" ht="20.25" customHeight="1">
      <c r="A29" s="5"/>
      <c r="B29" s="6" t="s">
        <v>15</v>
      </c>
      <c r="C29" s="5"/>
      <c r="D29" s="12"/>
      <c r="E29" s="14"/>
      <c r="F29" s="77"/>
      <c r="G29" s="79"/>
      <c r="H29" s="14"/>
    </row>
    <row r="30" spans="1:11" ht="48" customHeight="1">
      <c r="A30" s="5"/>
      <c r="B30" s="6" t="s">
        <v>135</v>
      </c>
      <c r="C30" s="5" t="s">
        <v>33</v>
      </c>
      <c r="D30" s="12">
        <v>1045</v>
      </c>
      <c r="E30" s="14">
        <v>1050</v>
      </c>
      <c r="F30" s="77">
        <v>553</v>
      </c>
      <c r="G30" s="79">
        <v>556</v>
      </c>
      <c r="H30" s="14">
        <f>G30+30</f>
        <v>586</v>
      </c>
      <c r="K30" s="1" t="s">
        <v>137</v>
      </c>
    </row>
    <row r="31" spans="1:11" ht="49.5" customHeight="1">
      <c r="A31" s="5"/>
      <c r="B31" s="6" t="s">
        <v>24</v>
      </c>
      <c r="C31" s="5" t="s">
        <v>33</v>
      </c>
      <c r="D31" s="12">
        <v>292</v>
      </c>
      <c r="E31" s="14">
        <v>304</v>
      </c>
      <c r="F31" s="77">
        <v>560</v>
      </c>
      <c r="G31" s="79">
        <v>561</v>
      </c>
      <c r="H31" s="14">
        <f>G31+15</f>
        <v>576</v>
      </c>
      <c r="K31" s="1" t="s">
        <v>138</v>
      </c>
    </row>
    <row r="32" spans="1:11" s="10" customFormat="1" ht="21" customHeight="1">
      <c r="A32" s="8" t="s">
        <v>3</v>
      </c>
      <c r="B32" s="9" t="s">
        <v>1</v>
      </c>
      <c r="C32" s="8"/>
      <c r="D32" s="13"/>
      <c r="E32" s="14"/>
      <c r="F32" s="49"/>
      <c r="G32" s="13"/>
      <c r="H32" s="14"/>
      <c r="K32" s="10" t="s">
        <v>139</v>
      </c>
    </row>
    <row r="33" spans="1:11" ht="21" customHeight="1">
      <c r="A33" s="5">
        <v>1</v>
      </c>
      <c r="B33" s="6" t="s">
        <v>25</v>
      </c>
      <c r="C33" s="5" t="s">
        <v>37</v>
      </c>
      <c r="D33" s="14">
        <v>1493</v>
      </c>
      <c r="E33" s="14">
        <v>1513</v>
      </c>
      <c r="F33" s="50">
        <v>1503</v>
      </c>
      <c r="G33" s="55">
        <v>1513</v>
      </c>
      <c r="H33" s="14">
        <v>1533</v>
      </c>
      <c r="K33" s="1" t="s">
        <v>140</v>
      </c>
    </row>
    <row r="34" spans="1:11" ht="21" customHeight="1">
      <c r="A34" s="5"/>
      <c r="B34" s="6" t="s">
        <v>26</v>
      </c>
      <c r="C34" s="5"/>
      <c r="D34" s="15"/>
      <c r="E34" s="14"/>
      <c r="F34" s="48"/>
      <c r="G34" s="15"/>
      <c r="H34" s="14"/>
      <c r="K34" s="1" t="s">
        <v>141</v>
      </c>
    </row>
    <row r="35" spans="1:8" ht="24" customHeight="1">
      <c r="A35" s="5"/>
      <c r="B35" s="6" t="s">
        <v>27</v>
      </c>
      <c r="C35" s="5" t="s">
        <v>37</v>
      </c>
      <c r="D35" s="15">
        <v>35</v>
      </c>
      <c r="E35" s="14">
        <v>25</v>
      </c>
      <c r="F35" s="50">
        <v>10</v>
      </c>
      <c r="G35" s="54">
        <v>20</v>
      </c>
      <c r="H35" s="14">
        <v>20</v>
      </c>
    </row>
    <row r="36" spans="1:8" ht="52.5" customHeight="1">
      <c r="A36" s="5"/>
      <c r="B36" s="6" t="s">
        <v>28</v>
      </c>
      <c r="C36" s="5" t="s">
        <v>37</v>
      </c>
      <c r="D36" s="15">
        <v>106</v>
      </c>
      <c r="E36" s="14">
        <v>119</v>
      </c>
      <c r="F36" s="50">
        <v>106</v>
      </c>
      <c r="G36" s="54">
        <v>113</v>
      </c>
      <c r="H36" s="14">
        <v>125</v>
      </c>
    </row>
    <row r="37" spans="1:8" ht="32.25" customHeight="1">
      <c r="A37" s="5">
        <v>2</v>
      </c>
      <c r="B37" s="6" t="s">
        <v>29</v>
      </c>
      <c r="C37" s="5" t="s">
        <v>38</v>
      </c>
      <c r="D37" s="14">
        <v>7465</v>
      </c>
      <c r="E37" s="14">
        <v>7565</v>
      </c>
      <c r="F37" s="50">
        <v>7515</v>
      </c>
      <c r="G37" s="55">
        <v>7565</v>
      </c>
      <c r="H37" s="14">
        <v>7665</v>
      </c>
    </row>
    <row r="38" spans="1:8" ht="17.25" customHeight="1">
      <c r="A38" s="5"/>
      <c r="B38" s="6" t="s">
        <v>15</v>
      </c>
      <c r="C38" s="5"/>
      <c r="D38" s="12"/>
      <c r="E38" s="14"/>
      <c r="F38" s="50"/>
      <c r="G38" s="50"/>
      <c r="H38" s="14"/>
    </row>
    <row r="39" spans="1:8" ht="33" customHeight="1">
      <c r="A39" s="5"/>
      <c r="B39" s="6" t="s">
        <v>30</v>
      </c>
      <c r="C39" s="5" t="s">
        <v>38</v>
      </c>
      <c r="D39" s="12">
        <v>175</v>
      </c>
      <c r="E39" s="14">
        <v>25</v>
      </c>
      <c r="F39" s="50">
        <v>50</v>
      </c>
      <c r="G39" s="50">
        <v>100</v>
      </c>
      <c r="H39" s="14">
        <v>125</v>
      </c>
    </row>
    <row r="40" spans="1:8" ht="33.75" customHeight="1">
      <c r="A40" s="5">
        <v>3</v>
      </c>
      <c r="B40" s="6" t="s">
        <v>31</v>
      </c>
      <c r="C40" s="5" t="s">
        <v>35</v>
      </c>
      <c r="D40" s="12">
        <v>467</v>
      </c>
      <c r="E40" s="14">
        <v>438</v>
      </c>
      <c r="F40" s="51">
        <v>256.9</v>
      </c>
      <c r="G40" s="73">
        <v>523.8</v>
      </c>
      <c r="H40" s="14">
        <v>550</v>
      </c>
    </row>
    <row r="41" spans="1:8" ht="37.5" customHeight="1">
      <c r="A41" s="5">
        <v>4</v>
      </c>
      <c r="B41" s="6" t="s">
        <v>71</v>
      </c>
      <c r="C41" s="5" t="s">
        <v>35</v>
      </c>
      <c r="D41" s="15">
        <v>35</v>
      </c>
      <c r="E41" s="26">
        <v>33.6</v>
      </c>
      <c r="F41" s="51">
        <v>22.1</v>
      </c>
      <c r="G41" s="73">
        <v>44.2</v>
      </c>
      <c r="H41" s="26">
        <v>45</v>
      </c>
    </row>
    <row r="42" spans="1:8" ht="15">
      <c r="A42" s="3"/>
      <c r="B42" s="2"/>
      <c r="C42" s="3"/>
      <c r="D42" s="22"/>
      <c r="E42" s="22"/>
      <c r="F42" s="22"/>
      <c r="G42" s="2"/>
      <c r="H42" s="2"/>
    </row>
    <row r="43" spans="1:8" ht="15">
      <c r="A43" s="3"/>
      <c r="B43" s="2"/>
      <c r="C43" s="3"/>
      <c r="D43" s="22"/>
      <c r="E43" s="22"/>
      <c r="F43" s="22"/>
      <c r="G43" s="2"/>
      <c r="H43" s="2"/>
    </row>
  </sheetData>
  <sheetProtection/>
  <mergeCells count="10">
    <mergeCell ref="A1:H1"/>
    <mergeCell ref="A4:H4"/>
    <mergeCell ref="A3:H3"/>
    <mergeCell ref="A2:H2"/>
    <mergeCell ref="H5:H6"/>
    <mergeCell ref="E5:G5"/>
    <mergeCell ref="A5:A6"/>
    <mergeCell ref="B5:B6"/>
    <mergeCell ref="C5:C6"/>
    <mergeCell ref="D5:D6"/>
  </mergeCells>
  <printOptions/>
  <pageMargins left="0.5511811023622047" right="0.1968503937007874" top="0.31496062992125984" bottom="0.2362204724409449" header="0.31496062992125984" footer="0.2362204724409449"/>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L27"/>
  <sheetViews>
    <sheetView view="pageLayout" workbookViewId="0" topLeftCell="A1">
      <selection activeCell="B6" sqref="B6:B7"/>
    </sheetView>
  </sheetViews>
  <sheetFormatPr defaultColWidth="9.140625" defaultRowHeight="15"/>
  <cols>
    <col min="1" max="1" width="6.00390625" style="7" customWidth="1"/>
    <col min="2" max="2" width="34.140625" style="1" customWidth="1"/>
    <col min="3" max="3" width="9.140625" style="7" customWidth="1"/>
    <col min="4" max="4" width="11.00390625" style="1" customWidth="1"/>
    <col min="5" max="5" width="10.7109375" style="1" customWidth="1"/>
    <col min="6" max="6" width="10.8515625" style="1" customWidth="1"/>
    <col min="7" max="7" width="10.421875" style="1" customWidth="1"/>
    <col min="8" max="8" width="10.140625" style="1" customWidth="1"/>
    <col min="9" max="16384" width="9.140625" style="1" customWidth="1"/>
  </cols>
  <sheetData>
    <row r="1" spans="1:8" ht="16.5">
      <c r="A1" s="87" t="s">
        <v>97</v>
      </c>
      <c r="B1" s="87"/>
      <c r="C1" s="87"/>
      <c r="D1" s="87"/>
      <c r="E1" s="87"/>
      <c r="F1" s="87"/>
      <c r="G1" s="87"/>
      <c r="H1" s="87"/>
    </row>
    <row r="2" spans="1:8" ht="16.5">
      <c r="A2" s="89" t="s">
        <v>98</v>
      </c>
      <c r="B2" s="89"/>
      <c r="C2" s="89"/>
      <c r="D2" s="89"/>
      <c r="E2" s="89"/>
      <c r="F2" s="89"/>
      <c r="G2" s="89"/>
      <c r="H2" s="89"/>
    </row>
    <row r="3" spans="1:8" ht="16.5">
      <c r="A3" s="89" t="s">
        <v>110</v>
      </c>
      <c r="B3" s="89"/>
      <c r="C3" s="89"/>
      <c r="D3" s="89"/>
      <c r="E3" s="89"/>
      <c r="F3" s="89"/>
      <c r="G3" s="89"/>
      <c r="H3" s="89"/>
    </row>
    <row r="4" spans="1:8" ht="16.5">
      <c r="A4" s="88" t="s">
        <v>144</v>
      </c>
      <c r="B4" s="88"/>
      <c r="C4" s="88"/>
      <c r="D4" s="88"/>
      <c r="E4" s="88"/>
      <c r="F4" s="88"/>
      <c r="G4" s="88"/>
      <c r="H4" s="88"/>
    </row>
    <row r="6" spans="1:8" ht="21.75" customHeight="1">
      <c r="A6" s="85" t="s">
        <v>0</v>
      </c>
      <c r="B6" s="85" t="s">
        <v>6</v>
      </c>
      <c r="C6" s="85" t="s">
        <v>7</v>
      </c>
      <c r="D6" s="85" t="s">
        <v>109</v>
      </c>
      <c r="E6" s="85" t="s">
        <v>108</v>
      </c>
      <c r="F6" s="85"/>
      <c r="G6" s="85"/>
      <c r="H6" s="85" t="s">
        <v>107</v>
      </c>
    </row>
    <row r="7" spans="1:8" ht="62.25" customHeight="1">
      <c r="A7" s="85"/>
      <c r="B7" s="85"/>
      <c r="C7" s="85"/>
      <c r="D7" s="85"/>
      <c r="E7" s="8" t="s">
        <v>68</v>
      </c>
      <c r="F7" s="8" t="s">
        <v>8</v>
      </c>
      <c r="G7" s="8" t="s">
        <v>9</v>
      </c>
      <c r="H7" s="85"/>
    </row>
    <row r="8" spans="1:8" s="10" customFormat="1" ht="22.5" customHeight="1">
      <c r="A8" s="8" t="s">
        <v>2</v>
      </c>
      <c r="B8" s="9" t="s">
        <v>10</v>
      </c>
      <c r="C8" s="8"/>
      <c r="D8" s="9"/>
      <c r="E8" s="9"/>
      <c r="F8" s="18"/>
      <c r="G8" s="9"/>
      <c r="H8" s="80"/>
    </row>
    <row r="9" spans="1:9" ht="22.5" customHeight="1">
      <c r="A9" s="11"/>
      <c r="B9" s="6" t="s">
        <v>39</v>
      </c>
      <c r="C9" s="5" t="s">
        <v>14</v>
      </c>
      <c r="D9" s="19">
        <v>427</v>
      </c>
      <c r="E9" s="56">
        <v>449</v>
      </c>
      <c r="F9" s="19">
        <v>440</v>
      </c>
      <c r="G9" s="56">
        <f>G11+G12+G13+G14+G15</f>
        <v>401</v>
      </c>
      <c r="H9" s="81">
        <v>394</v>
      </c>
      <c r="I9" s="1">
        <f>H11+H12+H13+H14+H15</f>
        <v>394</v>
      </c>
    </row>
    <row r="10" spans="1:8" ht="20.25" customHeight="1">
      <c r="A10" s="5"/>
      <c r="B10" s="6" t="s">
        <v>40</v>
      </c>
      <c r="C10" s="5"/>
      <c r="D10" s="19"/>
      <c r="E10" s="56"/>
      <c r="F10" s="19"/>
      <c r="G10" s="56"/>
      <c r="H10" s="81"/>
    </row>
    <row r="11" spans="1:12" ht="36" customHeight="1">
      <c r="A11" s="11" t="s">
        <v>32</v>
      </c>
      <c r="B11" s="6" t="s">
        <v>41</v>
      </c>
      <c r="C11" s="5" t="s">
        <v>14</v>
      </c>
      <c r="D11" s="19">
        <v>268</v>
      </c>
      <c r="E11" s="56">
        <v>281</v>
      </c>
      <c r="F11" s="19">
        <v>322</v>
      </c>
      <c r="G11" s="56">
        <v>288</v>
      </c>
      <c r="H11" s="81">
        <v>278</v>
      </c>
      <c r="I11" s="1">
        <v>8</v>
      </c>
      <c r="J11" s="1">
        <v>18</v>
      </c>
      <c r="L11" s="1">
        <f>53-35</f>
        <v>18</v>
      </c>
    </row>
    <row r="12" spans="1:10" ht="33.75" customHeight="1">
      <c r="A12" s="11" t="s">
        <v>32</v>
      </c>
      <c r="B12" s="6" t="s">
        <v>62</v>
      </c>
      <c r="C12" s="5" t="s">
        <v>14</v>
      </c>
      <c r="D12" s="19">
        <v>42</v>
      </c>
      <c r="E12" s="56">
        <v>41</v>
      </c>
      <c r="F12" s="19">
        <v>43</v>
      </c>
      <c r="G12" s="56">
        <v>38</v>
      </c>
      <c r="H12" s="81">
        <v>38</v>
      </c>
      <c r="I12" s="1">
        <v>4</v>
      </c>
      <c r="J12" s="1">
        <v>4</v>
      </c>
    </row>
    <row r="13" spans="1:8" ht="21.75" customHeight="1">
      <c r="A13" s="11" t="s">
        <v>32</v>
      </c>
      <c r="B13" s="6" t="s">
        <v>4</v>
      </c>
      <c r="C13" s="5" t="s">
        <v>14</v>
      </c>
      <c r="D13" s="19">
        <v>35</v>
      </c>
      <c r="E13" s="56">
        <v>36</v>
      </c>
      <c r="F13" s="19">
        <v>36</v>
      </c>
      <c r="G13" s="56">
        <v>36</v>
      </c>
      <c r="H13" s="81">
        <v>36</v>
      </c>
    </row>
    <row r="14" spans="1:8" ht="21.75" customHeight="1">
      <c r="A14" s="11" t="s">
        <v>32</v>
      </c>
      <c r="B14" s="6" t="s">
        <v>105</v>
      </c>
      <c r="C14" s="5" t="s">
        <v>14</v>
      </c>
      <c r="D14" s="19">
        <v>12</v>
      </c>
      <c r="E14" s="56">
        <v>12</v>
      </c>
      <c r="F14" s="19">
        <v>12</v>
      </c>
      <c r="G14" s="56">
        <v>12</v>
      </c>
      <c r="H14" s="81">
        <v>12</v>
      </c>
    </row>
    <row r="15" spans="1:9" ht="21.75" customHeight="1">
      <c r="A15" s="11" t="s">
        <v>32</v>
      </c>
      <c r="B15" s="6" t="s">
        <v>5</v>
      </c>
      <c r="C15" s="5" t="s">
        <v>14</v>
      </c>
      <c r="D15" s="19">
        <v>24</v>
      </c>
      <c r="E15" s="56">
        <v>79</v>
      </c>
      <c r="F15" s="19">
        <v>27</v>
      </c>
      <c r="G15" s="56">
        <v>27</v>
      </c>
      <c r="H15" s="81">
        <v>30</v>
      </c>
      <c r="I15" s="1">
        <v>3</v>
      </c>
    </row>
    <row r="16" spans="1:8" ht="21.75" customHeight="1">
      <c r="A16" s="11" t="s">
        <v>32</v>
      </c>
      <c r="B16" s="6" t="s">
        <v>63</v>
      </c>
      <c r="C16" s="5" t="s">
        <v>14</v>
      </c>
      <c r="D16" s="19">
        <v>46</v>
      </c>
      <c r="E16" s="56">
        <v>7</v>
      </c>
      <c r="F16" s="19">
        <v>62</v>
      </c>
      <c r="G16" s="56">
        <v>20</v>
      </c>
      <c r="H16" s="81">
        <v>0</v>
      </c>
    </row>
    <row r="17" spans="1:9" ht="21.75" customHeight="1">
      <c r="A17" s="5" t="s">
        <v>67</v>
      </c>
      <c r="B17" s="6" t="s">
        <v>65</v>
      </c>
      <c r="C17" s="5" t="s">
        <v>14</v>
      </c>
      <c r="D17" s="19">
        <v>52</v>
      </c>
      <c r="E17" s="57"/>
      <c r="F17" s="19">
        <v>2</v>
      </c>
      <c r="G17" s="56">
        <v>42</v>
      </c>
      <c r="H17" s="82">
        <v>22</v>
      </c>
      <c r="I17" s="1" t="s">
        <v>66</v>
      </c>
    </row>
    <row r="18" spans="1:8" s="10" customFormat="1" ht="22.5" customHeight="1">
      <c r="A18" s="8" t="s">
        <v>3</v>
      </c>
      <c r="B18" s="9" t="s">
        <v>1</v>
      </c>
      <c r="C18" s="8"/>
      <c r="D18" s="18"/>
      <c r="E18" s="56"/>
      <c r="F18" s="18"/>
      <c r="G18" s="9"/>
      <c r="H18" s="81"/>
    </row>
    <row r="19" spans="1:9" ht="22.5" customHeight="1">
      <c r="A19" s="11" t="s">
        <v>32</v>
      </c>
      <c r="B19" s="6" t="s">
        <v>49</v>
      </c>
      <c r="C19" s="5" t="s">
        <v>37</v>
      </c>
      <c r="D19" s="21">
        <v>1493</v>
      </c>
      <c r="E19" s="50">
        <v>1513</v>
      </c>
      <c r="F19" s="50">
        <v>1503</v>
      </c>
      <c r="G19" s="12">
        <v>1513</v>
      </c>
      <c r="H19" s="79">
        <v>1533</v>
      </c>
      <c r="I19" s="1">
        <v>12</v>
      </c>
    </row>
    <row r="20" spans="1:8" ht="21.75" customHeight="1">
      <c r="A20" s="5"/>
      <c r="B20" s="6" t="s">
        <v>40</v>
      </c>
      <c r="C20" s="5"/>
      <c r="D20" s="21"/>
      <c r="E20" s="56"/>
      <c r="F20" s="50"/>
      <c r="G20" s="12"/>
      <c r="H20" s="81"/>
    </row>
    <row r="21" spans="1:9" ht="30">
      <c r="A21" s="11" t="s">
        <v>32</v>
      </c>
      <c r="B21" s="6" t="s">
        <v>42</v>
      </c>
      <c r="C21" s="5" t="s">
        <v>37</v>
      </c>
      <c r="D21" s="21">
        <v>1055</v>
      </c>
      <c r="E21" s="50">
        <v>1062</v>
      </c>
      <c r="F21" s="50">
        <v>1065</v>
      </c>
      <c r="G21" s="12">
        <v>1072</v>
      </c>
      <c r="H21" s="79">
        <f>G21+12</f>
        <v>1084</v>
      </c>
      <c r="I21" s="1">
        <v>3</v>
      </c>
    </row>
    <row r="22" spans="1:9" ht="33.75" customHeight="1">
      <c r="A22" s="11" t="s">
        <v>32</v>
      </c>
      <c r="B22" s="6" t="s">
        <v>43</v>
      </c>
      <c r="C22" s="5" t="s">
        <v>37</v>
      </c>
      <c r="D22" s="21">
        <v>105</v>
      </c>
      <c r="E22" s="56">
        <v>110</v>
      </c>
      <c r="F22" s="50">
        <v>105</v>
      </c>
      <c r="G22" s="12">
        <v>111</v>
      </c>
      <c r="H22" s="79">
        <f>G22+3</f>
        <v>114</v>
      </c>
      <c r="I22" s="1">
        <v>5</v>
      </c>
    </row>
    <row r="23" spans="1:8" ht="22.5" customHeight="1">
      <c r="A23" s="11" t="s">
        <v>32</v>
      </c>
      <c r="B23" s="6" t="s">
        <v>44</v>
      </c>
      <c r="C23" s="5" t="s">
        <v>37</v>
      </c>
      <c r="D23" s="21"/>
      <c r="E23" s="56"/>
      <c r="F23" s="50"/>
      <c r="G23" s="12"/>
      <c r="H23" s="81"/>
    </row>
    <row r="24" spans="1:8" ht="22.5" customHeight="1">
      <c r="A24" s="11" t="s">
        <v>32</v>
      </c>
      <c r="B24" s="6" t="s">
        <v>45</v>
      </c>
      <c r="C24" s="5" t="s">
        <v>37</v>
      </c>
      <c r="D24" s="21"/>
      <c r="E24" s="56"/>
      <c r="F24" s="50"/>
      <c r="G24" s="12"/>
      <c r="H24" s="81"/>
    </row>
    <row r="25" spans="1:8" ht="22.5" customHeight="1">
      <c r="A25" s="11" t="s">
        <v>32</v>
      </c>
      <c r="B25" s="6" t="s">
        <v>46</v>
      </c>
      <c r="C25" s="5" t="s">
        <v>37</v>
      </c>
      <c r="D25" s="21"/>
      <c r="E25" s="56"/>
      <c r="F25" s="50"/>
      <c r="G25" s="12"/>
      <c r="H25" s="81"/>
    </row>
    <row r="26" spans="1:8" ht="22.5" customHeight="1">
      <c r="A26" s="11" t="s">
        <v>32</v>
      </c>
      <c r="B26" s="6" t="s">
        <v>47</v>
      </c>
      <c r="C26" s="5" t="s">
        <v>37</v>
      </c>
      <c r="D26" s="21"/>
      <c r="E26" s="56"/>
      <c r="F26" s="50"/>
      <c r="G26" s="12"/>
      <c r="H26" s="81"/>
    </row>
    <row r="27" spans="1:8" ht="22.5" customHeight="1">
      <c r="A27" s="11" t="s">
        <v>32</v>
      </c>
      <c r="B27" s="6" t="s">
        <v>48</v>
      </c>
      <c r="C27" s="5" t="s">
        <v>37</v>
      </c>
      <c r="D27" s="21">
        <v>333</v>
      </c>
      <c r="E27" s="56">
        <v>341</v>
      </c>
      <c r="F27" s="50">
        <v>333</v>
      </c>
      <c r="G27" s="12">
        <v>340</v>
      </c>
      <c r="H27" s="79">
        <f>G27+5</f>
        <v>345</v>
      </c>
    </row>
  </sheetData>
  <sheetProtection/>
  <mergeCells count="10">
    <mergeCell ref="A1:H1"/>
    <mergeCell ref="A3:H3"/>
    <mergeCell ref="A4:H4"/>
    <mergeCell ref="A2:H2"/>
    <mergeCell ref="E6:G6"/>
    <mergeCell ref="H6:H7"/>
    <mergeCell ref="A6:A7"/>
    <mergeCell ref="B6:B7"/>
    <mergeCell ref="C6:C7"/>
    <mergeCell ref="D6:D7"/>
  </mergeCells>
  <printOptions/>
  <pageMargins left="0.2362204724409449" right="0.1968503937007874" top="0.35433070866141736" bottom="0.1968503937007874" header="0.31496062992125984" footer="0.31496062992125984"/>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P70"/>
  <sheetViews>
    <sheetView zoomScalePageLayoutView="0" workbookViewId="0" topLeftCell="A1">
      <selection activeCell="A3" sqref="A3:H3"/>
    </sheetView>
  </sheetViews>
  <sheetFormatPr defaultColWidth="9.140625" defaultRowHeight="15"/>
  <cols>
    <col min="1" max="1" width="5.00390625" style="0" customWidth="1"/>
    <col min="2" max="2" width="33.28125" style="0" customWidth="1"/>
    <col min="3" max="3" width="9.57421875" style="0" customWidth="1"/>
    <col min="4" max="4" width="9.8515625" style="0" customWidth="1"/>
    <col min="5" max="5" width="10.140625" style="0" bestFit="1" customWidth="1"/>
    <col min="7" max="7" width="10.140625" style="0" customWidth="1"/>
    <col min="8" max="8" width="10.00390625" style="0" customWidth="1"/>
  </cols>
  <sheetData>
    <row r="1" spans="1:8" ht="16.5">
      <c r="A1" s="87" t="s">
        <v>113</v>
      </c>
      <c r="B1" s="87"/>
      <c r="C1" s="87"/>
      <c r="D1" s="87"/>
      <c r="E1" s="87"/>
      <c r="F1" s="87"/>
      <c r="G1" s="87"/>
      <c r="H1" s="87"/>
    </row>
    <row r="2" spans="1:8" ht="16.5">
      <c r="A2" s="89" t="s">
        <v>127</v>
      </c>
      <c r="B2" s="89"/>
      <c r="C2" s="89"/>
      <c r="D2" s="89"/>
      <c r="E2" s="89"/>
      <c r="F2" s="89"/>
      <c r="G2" s="89"/>
      <c r="H2" s="89"/>
    </row>
    <row r="3" spans="1:8" ht="16.5">
      <c r="A3" s="88" t="s">
        <v>145</v>
      </c>
      <c r="B3" s="88"/>
      <c r="C3" s="88"/>
      <c r="D3" s="88"/>
      <c r="E3" s="88"/>
      <c r="F3" s="88"/>
      <c r="G3" s="88"/>
      <c r="H3" s="88"/>
    </row>
    <row r="4" spans="1:8" ht="16.5">
      <c r="A4" s="28"/>
      <c r="B4" s="29"/>
      <c r="C4" s="28"/>
      <c r="D4" s="28"/>
      <c r="E4" s="28"/>
      <c r="F4" s="28"/>
      <c r="G4" s="28"/>
      <c r="H4" s="28"/>
    </row>
    <row r="5" spans="1:8" ht="31.5">
      <c r="A5" s="30" t="s">
        <v>0</v>
      </c>
      <c r="B5" s="31" t="s">
        <v>6</v>
      </c>
      <c r="C5" s="8" t="s">
        <v>7</v>
      </c>
      <c r="D5" s="91" t="s">
        <v>111</v>
      </c>
      <c r="E5" s="93" t="s">
        <v>108</v>
      </c>
      <c r="F5" s="94"/>
      <c r="G5" s="95"/>
      <c r="H5" s="91" t="s">
        <v>112</v>
      </c>
    </row>
    <row r="6" spans="1:8" ht="31.5">
      <c r="A6" s="30" t="s">
        <v>2</v>
      </c>
      <c r="B6" s="31" t="s">
        <v>74</v>
      </c>
      <c r="C6" s="8"/>
      <c r="D6" s="92"/>
      <c r="E6" s="30" t="s">
        <v>73</v>
      </c>
      <c r="F6" s="30" t="s">
        <v>75</v>
      </c>
      <c r="G6" s="30" t="s">
        <v>76</v>
      </c>
      <c r="H6" s="92"/>
    </row>
    <row r="7" spans="1:8" ht="33" customHeight="1">
      <c r="A7" s="33">
        <v>1</v>
      </c>
      <c r="B7" s="32" t="s">
        <v>53</v>
      </c>
      <c r="C7" s="33"/>
      <c r="D7" s="34"/>
      <c r="E7" s="34"/>
      <c r="F7" s="34"/>
      <c r="G7" s="34"/>
      <c r="H7" s="34"/>
    </row>
    <row r="8" spans="1:8" ht="33.75" customHeight="1">
      <c r="A8" s="36"/>
      <c r="B8" s="35" t="s">
        <v>77</v>
      </c>
      <c r="C8" s="46" t="s">
        <v>104</v>
      </c>
      <c r="D8" s="45">
        <v>38</v>
      </c>
      <c r="E8" s="38">
        <v>61</v>
      </c>
      <c r="F8" s="38">
        <v>15</v>
      </c>
      <c r="G8" s="38">
        <v>45</v>
      </c>
      <c r="H8" s="38">
        <v>61</v>
      </c>
    </row>
    <row r="9" spans="1:8" ht="25.5" customHeight="1">
      <c r="A9" s="36"/>
      <c r="B9" s="35" t="s">
        <v>126</v>
      </c>
      <c r="C9" s="36" t="s">
        <v>78</v>
      </c>
      <c r="D9" s="63">
        <v>102.751</v>
      </c>
      <c r="E9" s="66">
        <v>610</v>
      </c>
      <c r="F9" s="64">
        <v>58.375</v>
      </c>
      <c r="G9" s="64">
        <v>175.225</v>
      </c>
      <c r="H9" s="40">
        <v>610</v>
      </c>
    </row>
    <row r="10" spans="1:8" ht="25.5" customHeight="1">
      <c r="A10" s="36"/>
      <c r="B10" s="39" t="s">
        <v>26</v>
      </c>
      <c r="C10" s="36"/>
      <c r="D10" s="40"/>
      <c r="E10" s="40"/>
      <c r="F10" s="40"/>
      <c r="G10" s="40"/>
      <c r="H10" s="40"/>
    </row>
    <row r="11" spans="1:8" ht="25.5" customHeight="1">
      <c r="A11" s="36"/>
      <c r="B11" s="39" t="s">
        <v>79</v>
      </c>
      <c r="C11" s="36" t="s">
        <v>78</v>
      </c>
      <c r="D11" s="63">
        <v>102.751</v>
      </c>
      <c r="E11" s="37">
        <v>610</v>
      </c>
      <c r="F11" s="64">
        <v>58.375</v>
      </c>
      <c r="G11" s="64">
        <v>175.225</v>
      </c>
      <c r="H11" s="40">
        <v>610</v>
      </c>
    </row>
    <row r="12" spans="1:8" ht="25.5" customHeight="1">
      <c r="A12" s="36"/>
      <c r="B12" s="39" t="s">
        <v>80</v>
      </c>
      <c r="C12" s="36" t="s">
        <v>78</v>
      </c>
      <c r="D12" s="37"/>
      <c r="E12" s="40"/>
      <c r="F12" s="64"/>
      <c r="G12" s="40"/>
      <c r="H12" s="40"/>
    </row>
    <row r="13" spans="1:8" ht="31.5" customHeight="1">
      <c r="A13" s="33"/>
      <c r="B13" s="35" t="s">
        <v>81</v>
      </c>
      <c r="C13" s="46" t="s">
        <v>103</v>
      </c>
      <c r="D13" s="40">
        <v>1625</v>
      </c>
      <c r="E13" s="40">
        <v>870</v>
      </c>
      <c r="F13" s="40">
        <v>210</v>
      </c>
      <c r="G13" s="40">
        <v>668</v>
      </c>
      <c r="H13" s="40">
        <v>870</v>
      </c>
    </row>
    <row r="14" spans="1:8" ht="25.5" customHeight="1">
      <c r="A14" s="33"/>
      <c r="B14" s="35" t="s">
        <v>51</v>
      </c>
      <c r="C14" s="36" t="s">
        <v>78</v>
      </c>
      <c r="D14" s="40">
        <v>622</v>
      </c>
      <c r="E14" s="83">
        <v>870</v>
      </c>
      <c r="F14" s="83">
        <v>110</v>
      </c>
      <c r="G14" s="83">
        <v>350</v>
      </c>
      <c r="H14" s="40">
        <v>870</v>
      </c>
    </row>
    <row r="15" spans="1:8" ht="25.5" customHeight="1">
      <c r="A15" s="36"/>
      <c r="B15" s="39" t="s">
        <v>26</v>
      </c>
      <c r="C15" s="36"/>
      <c r="D15" s="37"/>
      <c r="E15" s="83"/>
      <c r="F15" s="83"/>
      <c r="G15" s="83"/>
      <c r="H15" s="40"/>
    </row>
    <row r="16" spans="1:8" ht="25.5" customHeight="1">
      <c r="A16" s="36"/>
      <c r="B16" s="39" t="s">
        <v>79</v>
      </c>
      <c r="C16" s="36" t="s">
        <v>82</v>
      </c>
      <c r="D16" s="37"/>
      <c r="E16" s="84">
        <v>870</v>
      </c>
      <c r="F16" s="83"/>
      <c r="G16" s="83">
        <v>350</v>
      </c>
      <c r="H16" s="37">
        <v>870</v>
      </c>
    </row>
    <row r="17" spans="1:8" ht="25.5" customHeight="1">
      <c r="A17" s="33"/>
      <c r="B17" s="39" t="s">
        <v>80</v>
      </c>
      <c r="C17" s="36" t="s">
        <v>82</v>
      </c>
      <c r="D17" s="40"/>
      <c r="E17" s="40"/>
      <c r="F17" s="40">
        <v>110</v>
      </c>
      <c r="G17" s="40"/>
      <c r="H17" s="40"/>
    </row>
    <row r="18" spans="1:8" ht="30.75" customHeight="1">
      <c r="A18" s="33">
        <v>2</v>
      </c>
      <c r="B18" s="32" t="s">
        <v>54</v>
      </c>
      <c r="C18" s="36" t="s">
        <v>78</v>
      </c>
      <c r="D18" s="37"/>
      <c r="E18" s="41"/>
      <c r="F18" s="40"/>
      <c r="G18" s="41"/>
      <c r="H18" s="41"/>
    </row>
    <row r="19" spans="1:8" ht="25.5" customHeight="1">
      <c r="A19" s="36"/>
      <c r="B19" s="35" t="s">
        <v>83</v>
      </c>
      <c r="C19" s="36" t="s">
        <v>14</v>
      </c>
      <c r="D19" s="37"/>
      <c r="E19" s="40">
        <v>30</v>
      </c>
      <c r="F19" s="40">
        <v>18</v>
      </c>
      <c r="G19" s="40">
        <v>25</v>
      </c>
      <c r="H19" s="40">
        <v>30</v>
      </c>
    </row>
    <row r="20" spans="1:8" ht="25.5" customHeight="1">
      <c r="A20" s="36"/>
      <c r="B20" s="35" t="s">
        <v>84</v>
      </c>
      <c r="C20" s="36" t="s">
        <v>82</v>
      </c>
      <c r="D20" s="37"/>
      <c r="E20" s="37">
        <v>1800</v>
      </c>
      <c r="F20" s="37">
        <v>70</v>
      </c>
      <c r="G20" s="37">
        <v>230</v>
      </c>
      <c r="H20" s="37">
        <v>1800</v>
      </c>
    </row>
    <row r="21" spans="1:8" ht="25.5" customHeight="1">
      <c r="A21" s="36"/>
      <c r="B21" s="39" t="s">
        <v>26</v>
      </c>
      <c r="C21" s="36"/>
      <c r="D21" s="37"/>
      <c r="E21" s="37"/>
      <c r="F21" s="37"/>
      <c r="G21" s="37"/>
      <c r="H21" s="37"/>
    </row>
    <row r="22" spans="1:8" ht="25.5" customHeight="1">
      <c r="A22" s="36"/>
      <c r="B22" s="39" t="s">
        <v>85</v>
      </c>
      <c r="C22" s="36" t="s">
        <v>78</v>
      </c>
      <c r="D22" s="37"/>
      <c r="E22" s="40">
        <v>1440</v>
      </c>
      <c r="F22" s="40"/>
      <c r="G22" s="40"/>
      <c r="H22" s="40">
        <v>1440</v>
      </c>
    </row>
    <row r="23" spans="1:8" ht="25.5" customHeight="1">
      <c r="A23" s="36"/>
      <c r="B23" s="39" t="s">
        <v>86</v>
      </c>
      <c r="C23" s="36" t="s">
        <v>78</v>
      </c>
      <c r="D23" s="37"/>
      <c r="E23" s="37">
        <v>360</v>
      </c>
      <c r="F23" s="37">
        <v>70</v>
      </c>
      <c r="G23" s="37">
        <v>230</v>
      </c>
      <c r="H23" s="37">
        <v>360</v>
      </c>
    </row>
    <row r="24" spans="1:8" ht="34.5" customHeight="1">
      <c r="A24" s="33">
        <v>3</v>
      </c>
      <c r="B24" s="32" t="s">
        <v>58</v>
      </c>
      <c r="C24" s="33"/>
      <c r="D24" s="37"/>
      <c r="E24" s="37"/>
      <c r="F24" s="37"/>
      <c r="G24" s="37"/>
      <c r="H24" s="37"/>
    </row>
    <row r="25" spans="1:8" ht="25.5" customHeight="1">
      <c r="A25" s="36"/>
      <c r="B25" s="35" t="s">
        <v>83</v>
      </c>
      <c r="C25" s="36" t="s">
        <v>14</v>
      </c>
      <c r="D25" s="37">
        <v>1</v>
      </c>
      <c r="E25" s="40">
        <v>10</v>
      </c>
      <c r="F25" s="40"/>
      <c r="G25" s="40"/>
      <c r="H25" s="40">
        <v>13</v>
      </c>
    </row>
    <row r="26" spans="1:8" ht="25.5" customHeight="1">
      <c r="A26" s="36"/>
      <c r="B26" s="35" t="s">
        <v>84</v>
      </c>
      <c r="C26" s="36" t="s">
        <v>82</v>
      </c>
      <c r="D26" s="37">
        <v>150</v>
      </c>
      <c r="E26" s="37">
        <v>3500</v>
      </c>
      <c r="F26" s="41"/>
      <c r="G26" s="42"/>
      <c r="H26" s="37">
        <v>4550</v>
      </c>
    </row>
    <row r="27" spans="1:8" ht="25.5" customHeight="1">
      <c r="A27" s="33"/>
      <c r="B27" s="39" t="s">
        <v>26</v>
      </c>
      <c r="C27" s="36"/>
      <c r="D27" s="40"/>
      <c r="E27" s="40"/>
      <c r="F27" s="40"/>
      <c r="G27" s="40"/>
      <c r="H27" s="40"/>
    </row>
    <row r="28" spans="1:8" ht="25.5" customHeight="1">
      <c r="A28" s="36"/>
      <c r="B28" s="39" t="s">
        <v>87</v>
      </c>
      <c r="C28" s="36" t="s">
        <v>78</v>
      </c>
      <c r="D28" s="37"/>
      <c r="E28" s="40">
        <v>3500</v>
      </c>
      <c r="F28" s="41"/>
      <c r="G28" s="42"/>
      <c r="H28" s="40">
        <v>4550</v>
      </c>
    </row>
    <row r="29" spans="1:8" ht="25.5" customHeight="1">
      <c r="A29" s="36"/>
      <c r="B29" s="39" t="s">
        <v>88</v>
      </c>
      <c r="C29" s="36" t="s">
        <v>78</v>
      </c>
      <c r="D29" s="37"/>
      <c r="E29" s="40"/>
      <c r="F29" s="41"/>
      <c r="G29" s="40"/>
      <c r="H29" s="40"/>
    </row>
    <row r="30" spans="1:8" ht="31.5" customHeight="1">
      <c r="A30" s="33">
        <v>4</v>
      </c>
      <c r="B30" s="32" t="s">
        <v>89</v>
      </c>
      <c r="C30" s="33"/>
      <c r="D30" s="40"/>
      <c r="E30" s="45"/>
      <c r="F30" s="44"/>
      <c r="G30" s="43"/>
      <c r="H30" s="45"/>
    </row>
    <row r="31" spans="1:8" ht="25.5" customHeight="1">
      <c r="A31" s="33"/>
      <c r="B31" s="35" t="s">
        <v>83</v>
      </c>
      <c r="C31" s="36" t="s">
        <v>14</v>
      </c>
      <c r="D31" s="37">
        <v>58</v>
      </c>
      <c r="E31" s="40">
        <v>40</v>
      </c>
      <c r="F31" s="37">
        <v>32</v>
      </c>
      <c r="G31" s="40">
        <v>46</v>
      </c>
      <c r="H31" s="40">
        <v>45</v>
      </c>
    </row>
    <row r="32" spans="1:8" ht="25.5" customHeight="1">
      <c r="A32" s="36"/>
      <c r="B32" s="35" t="s">
        <v>90</v>
      </c>
      <c r="C32" s="36" t="s">
        <v>82</v>
      </c>
      <c r="D32" s="37">
        <v>8582</v>
      </c>
      <c r="E32" s="37">
        <v>18000</v>
      </c>
      <c r="F32" s="37">
        <v>6000</v>
      </c>
      <c r="G32" s="40">
        <v>8600</v>
      </c>
      <c r="H32" s="37">
        <v>20250</v>
      </c>
    </row>
    <row r="33" spans="1:8" ht="32.25" customHeight="1">
      <c r="A33" s="33">
        <v>5</v>
      </c>
      <c r="B33" s="32" t="s">
        <v>91</v>
      </c>
      <c r="C33" s="36"/>
      <c r="D33" s="40"/>
      <c r="E33" s="40"/>
      <c r="F33" s="45"/>
      <c r="G33" s="40"/>
      <c r="H33" s="40"/>
    </row>
    <row r="34" spans="1:8" ht="25.5" customHeight="1">
      <c r="A34" s="36"/>
      <c r="B34" s="35" t="s">
        <v>83</v>
      </c>
      <c r="C34" s="36" t="s">
        <v>14</v>
      </c>
      <c r="D34" s="37">
        <v>2</v>
      </c>
      <c r="E34" s="37">
        <v>40</v>
      </c>
      <c r="F34" s="37"/>
      <c r="G34" s="40"/>
      <c r="H34" s="37">
        <v>45</v>
      </c>
    </row>
    <row r="35" spans="1:8" ht="25.5" customHeight="1">
      <c r="A35" s="36"/>
      <c r="B35" s="35" t="s">
        <v>101</v>
      </c>
      <c r="C35" s="36" t="s">
        <v>102</v>
      </c>
      <c r="D35" s="37">
        <v>260</v>
      </c>
      <c r="E35" s="37">
        <v>8000</v>
      </c>
      <c r="F35" s="67"/>
      <c r="G35" s="68"/>
      <c r="H35" s="37">
        <v>9000</v>
      </c>
    </row>
    <row r="36" spans="1:8" ht="25.5" customHeight="1">
      <c r="A36" s="33">
        <v>6</v>
      </c>
      <c r="B36" s="32" t="s">
        <v>50</v>
      </c>
      <c r="C36" s="36"/>
      <c r="D36" s="40"/>
      <c r="E36" s="40"/>
      <c r="F36" s="40"/>
      <c r="G36" s="40"/>
      <c r="H36" s="40"/>
    </row>
    <row r="37" spans="1:8" ht="25.5" customHeight="1">
      <c r="A37" s="36"/>
      <c r="B37" s="35" t="s">
        <v>83</v>
      </c>
      <c r="C37" s="36" t="s">
        <v>14</v>
      </c>
      <c r="D37" s="40">
        <v>7</v>
      </c>
      <c r="E37" s="37">
        <v>15</v>
      </c>
      <c r="F37" s="40">
        <v>4</v>
      </c>
      <c r="G37" s="40">
        <v>15</v>
      </c>
      <c r="H37" s="37">
        <v>15</v>
      </c>
    </row>
    <row r="38" spans="1:8" ht="25.5" customHeight="1">
      <c r="A38" s="36"/>
      <c r="B38" s="35" t="s">
        <v>84</v>
      </c>
      <c r="C38" s="36" t="s">
        <v>82</v>
      </c>
      <c r="D38" s="37">
        <v>70</v>
      </c>
      <c r="E38" s="37">
        <v>300</v>
      </c>
      <c r="F38" s="37">
        <v>42</v>
      </c>
      <c r="G38" s="37">
        <v>170</v>
      </c>
      <c r="H38" s="37">
        <v>300</v>
      </c>
    </row>
    <row r="39" spans="1:8" ht="25.5" customHeight="1">
      <c r="A39" s="36"/>
      <c r="B39" s="39" t="s">
        <v>26</v>
      </c>
      <c r="C39" s="36"/>
      <c r="D39" s="37"/>
      <c r="E39" s="37"/>
      <c r="F39" s="37"/>
      <c r="G39" s="37"/>
      <c r="H39" s="37"/>
    </row>
    <row r="40" spans="1:8" ht="25.5" customHeight="1">
      <c r="A40" s="33"/>
      <c r="B40" s="39" t="s">
        <v>87</v>
      </c>
      <c r="C40" s="36" t="s">
        <v>78</v>
      </c>
      <c r="D40" s="40"/>
      <c r="E40" s="40"/>
      <c r="F40" s="40"/>
      <c r="G40" s="40"/>
      <c r="H40" s="40"/>
    </row>
    <row r="41" spans="1:8" ht="25.5" customHeight="1">
      <c r="A41" s="36"/>
      <c r="B41" s="39" t="s">
        <v>88</v>
      </c>
      <c r="C41" s="36" t="s">
        <v>78</v>
      </c>
      <c r="D41" s="37">
        <v>70</v>
      </c>
      <c r="E41" s="37">
        <v>300</v>
      </c>
      <c r="F41" s="37">
        <v>42</v>
      </c>
      <c r="G41" s="37">
        <v>170</v>
      </c>
      <c r="H41" s="37">
        <v>300</v>
      </c>
    </row>
    <row r="42" spans="1:8" ht="39.75" customHeight="1">
      <c r="A42" s="33" t="s">
        <v>3</v>
      </c>
      <c r="B42" s="32" t="s">
        <v>92</v>
      </c>
      <c r="C42" s="33"/>
      <c r="D42" s="40"/>
      <c r="E42" s="40"/>
      <c r="F42" s="40"/>
      <c r="G42" s="40"/>
      <c r="H42" s="40"/>
    </row>
    <row r="43" spans="1:8" ht="33" customHeight="1">
      <c r="A43" s="33">
        <v>1</v>
      </c>
      <c r="B43" s="32" t="s">
        <v>55</v>
      </c>
      <c r="C43" s="36"/>
      <c r="D43" s="40"/>
      <c r="E43" s="40"/>
      <c r="F43" s="40"/>
      <c r="G43" s="40"/>
      <c r="H43" s="40"/>
    </row>
    <row r="44" spans="1:8" ht="25.5" customHeight="1">
      <c r="A44" s="36"/>
      <c r="B44" s="35" t="s">
        <v>52</v>
      </c>
      <c r="C44" s="36" t="s">
        <v>14</v>
      </c>
      <c r="D44" s="37">
        <v>1</v>
      </c>
      <c r="E44" s="40">
        <v>10</v>
      </c>
      <c r="F44" s="40"/>
      <c r="G44" s="40">
        <v>2</v>
      </c>
      <c r="H44" s="40">
        <v>5</v>
      </c>
    </row>
    <row r="45" spans="1:8" ht="25.5" customHeight="1">
      <c r="A45" s="36"/>
      <c r="B45" s="35" t="s">
        <v>51</v>
      </c>
      <c r="C45" s="36" t="s">
        <v>82</v>
      </c>
      <c r="D45" s="37">
        <v>100</v>
      </c>
      <c r="E45" s="40">
        <v>10000</v>
      </c>
      <c r="F45" s="40"/>
      <c r="G45" s="69">
        <v>100</v>
      </c>
      <c r="H45" s="40">
        <v>300</v>
      </c>
    </row>
    <row r="46" spans="1:16" ht="25.5" customHeight="1">
      <c r="A46" s="36"/>
      <c r="B46" s="39" t="s">
        <v>26</v>
      </c>
      <c r="C46" s="36"/>
      <c r="D46" s="37"/>
      <c r="E46" s="37"/>
      <c r="F46" s="37"/>
      <c r="G46" s="37"/>
      <c r="H46" s="37"/>
      <c r="J46" s="90" t="s">
        <v>136</v>
      </c>
      <c r="K46" s="90"/>
      <c r="L46" s="90"/>
      <c r="M46" s="90"/>
      <c r="N46" s="90"/>
      <c r="O46" s="90"/>
      <c r="P46" s="90"/>
    </row>
    <row r="47" spans="1:16" ht="25.5" customHeight="1">
      <c r="A47" s="36"/>
      <c r="B47" s="39" t="s">
        <v>87</v>
      </c>
      <c r="C47" s="36" t="s">
        <v>78</v>
      </c>
      <c r="D47" s="37"/>
      <c r="E47" s="40">
        <v>8000</v>
      </c>
      <c r="F47" s="37"/>
      <c r="G47" s="37">
        <v>80</v>
      </c>
      <c r="H47" s="40">
        <v>240</v>
      </c>
      <c r="J47" s="90"/>
      <c r="K47" s="90"/>
      <c r="L47" s="90"/>
      <c r="M47" s="90"/>
      <c r="N47" s="90"/>
      <c r="O47" s="90"/>
      <c r="P47" s="90"/>
    </row>
    <row r="48" spans="1:16" ht="25.5" customHeight="1">
      <c r="A48" s="36"/>
      <c r="B48" s="39" t="s">
        <v>88</v>
      </c>
      <c r="C48" s="36" t="s">
        <v>78</v>
      </c>
      <c r="D48" s="37">
        <v>100</v>
      </c>
      <c r="E48" s="40">
        <v>2000</v>
      </c>
      <c r="F48" s="37"/>
      <c r="G48" s="37">
        <v>20</v>
      </c>
      <c r="H48" s="40">
        <v>60</v>
      </c>
      <c r="J48" s="90"/>
      <c r="K48" s="90"/>
      <c r="L48" s="90"/>
      <c r="M48" s="90"/>
      <c r="N48" s="90"/>
      <c r="O48" s="90"/>
      <c r="P48" s="90"/>
    </row>
    <row r="49" spans="1:16" ht="28.5" customHeight="1">
      <c r="A49" s="33">
        <v>2</v>
      </c>
      <c r="B49" s="32" t="s">
        <v>56</v>
      </c>
      <c r="C49" s="33"/>
      <c r="D49" s="40"/>
      <c r="E49" s="40"/>
      <c r="F49" s="40"/>
      <c r="G49" s="40"/>
      <c r="H49" s="40"/>
      <c r="J49" s="90"/>
      <c r="K49" s="90"/>
      <c r="L49" s="90"/>
      <c r="M49" s="90"/>
      <c r="N49" s="90"/>
      <c r="O49" s="90"/>
      <c r="P49" s="90"/>
    </row>
    <row r="50" spans="1:16" ht="25.5" customHeight="1">
      <c r="A50" s="36"/>
      <c r="B50" s="35" t="s">
        <v>128</v>
      </c>
      <c r="C50" s="36" t="s">
        <v>14</v>
      </c>
      <c r="D50" s="37">
        <v>86</v>
      </c>
      <c r="E50" s="37"/>
      <c r="F50" s="37">
        <v>15</v>
      </c>
      <c r="G50" s="37">
        <v>60</v>
      </c>
      <c r="H50" s="37">
        <v>12</v>
      </c>
      <c r="J50" s="90"/>
      <c r="K50" s="90"/>
      <c r="L50" s="90"/>
      <c r="M50" s="90"/>
      <c r="N50" s="90"/>
      <c r="O50" s="90"/>
      <c r="P50" s="90"/>
    </row>
    <row r="51" spans="1:16" ht="25.5" customHeight="1">
      <c r="A51" s="36"/>
      <c r="B51" s="35" t="s">
        <v>93</v>
      </c>
      <c r="C51" s="36" t="s">
        <v>100</v>
      </c>
      <c r="D51" s="61">
        <v>178.3</v>
      </c>
      <c r="E51" s="37"/>
      <c r="F51" s="62">
        <v>0.75</v>
      </c>
      <c r="G51" s="37">
        <v>2.47</v>
      </c>
      <c r="H51" s="37">
        <v>198</v>
      </c>
      <c r="J51" s="90"/>
      <c r="K51" s="90"/>
      <c r="L51" s="90"/>
      <c r="M51" s="90"/>
      <c r="N51" s="90"/>
      <c r="O51" s="90"/>
      <c r="P51" s="90"/>
    </row>
    <row r="52" spans="1:16" ht="25.5" customHeight="1">
      <c r="A52" s="36"/>
      <c r="B52" s="35" t="s">
        <v>129</v>
      </c>
      <c r="C52" s="36" t="s">
        <v>14</v>
      </c>
      <c r="D52" s="37">
        <v>50</v>
      </c>
      <c r="E52" s="37"/>
      <c r="F52" s="37">
        <v>5</v>
      </c>
      <c r="G52" s="37">
        <v>65</v>
      </c>
      <c r="H52" s="37"/>
      <c r="J52" s="90"/>
      <c r="K52" s="90"/>
      <c r="L52" s="90"/>
      <c r="M52" s="90"/>
      <c r="N52" s="90"/>
      <c r="O52" s="90"/>
      <c r="P52" s="90"/>
    </row>
    <row r="53" spans="1:8" ht="25.5" customHeight="1">
      <c r="A53" s="36"/>
      <c r="B53" s="35" t="s">
        <v>93</v>
      </c>
      <c r="C53" s="36" t="s">
        <v>100</v>
      </c>
      <c r="D53" s="65">
        <v>824.65</v>
      </c>
      <c r="E53" s="37"/>
      <c r="F53" s="62">
        <v>59.4</v>
      </c>
      <c r="G53" s="62">
        <v>1044.78</v>
      </c>
      <c r="H53" s="37"/>
    </row>
    <row r="54" spans="1:8" ht="30" customHeight="1">
      <c r="A54" s="36"/>
      <c r="B54" s="35" t="s">
        <v>94</v>
      </c>
      <c r="C54" s="36" t="s">
        <v>14</v>
      </c>
      <c r="D54" s="37"/>
      <c r="E54" s="37"/>
      <c r="F54" s="37">
        <v>46</v>
      </c>
      <c r="G54" s="37">
        <v>50</v>
      </c>
      <c r="H54" s="37"/>
    </row>
    <row r="55" spans="1:8" ht="25.5" customHeight="1">
      <c r="A55" s="36"/>
      <c r="B55" s="35" t="s">
        <v>95</v>
      </c>
      <c r="C55" s="36" t="s">
        <v>100</v>
      </c>
      <c r="D55" s="37"/>
      <c r="E55" s="37"/>
      <c r="F55" s="62">
        <v>177.22</v>
      </c>
      <c r="G55" s="62">
        <v>192.63</v>
      </c>
      <c r="H55" s="37"/>
    </row>
    <row r="56" spans="1:8" ht="25.5" customHeight="1">
      <c r="A56" s="33">
        <v>3</v>
      </c>
      <c r="B56" s="32" t="s">
        <v>96</v>
      </c>
      <c r="C56" s="36"/>
      <c r="D56" s="37"/>
      <c r="E56" s="37"/>
      <c r="F56" s="37"/>
      <c r="G56" s="37"/>
      <c r="H56" s="37"/>
    </row>
    <row r="57" spans="1:8" ht="25.5" customHeight="1">
      <c r="A57" s="36"/>
      <c r="B57" s="35" t="s">
        <v>83</v>
      </c>
      <c r="C57" s="36" t="s">
        <v>14</v>
      </c>
      <c r="D57" s="37">
        <v>42</v>
      </c>
      <c r="E57" s="37">
        <v>18</v>
      </c>
      <c r="F57" s="37">
        <v>20</v>
      </c>
      <c r="G57" s="37">
        <v>27</v>
      </c>
      <c r="H57" s="37">
        <v>24</v>
      </c>
    </row>
    <row r="58" spans="1:8" ht="25.5" customHeight="1">
      <c r="A58" s="33"/>
      <c r="B58" s="35" t="s">
        <v>90</v>
      </c>
      <c r="C58" s="36" t="s">
        <v>82</v>
      </c>
      <c r="D58" s="40">
        <v>6214</v>
      </c>
      <c r="E58" s="40">
        <v>13500</v>
      </c>
      <c r="F58" s="40">
        <v>3750</v>
      </c>
      <c r="G58" s="40">
        <v>5047</v>
      </c>
      <c r="H58" s="40">
        <v>18000</v>
      </c>
    </row>
    <row r="59" spans="1:8" ht="31.5" customHeight="1">
      <c r="A59" s="33">
        <v>4</v>
      </c>
      <c r="B59" s="32" t="s">
        <v>130</v>
      </c>
      <c r="C59" s="36" t="s">
        <v>14</v>
      </c>
      <c r="D59" s="37"/>
      <c r="E59" s="40"/>
      <c r="F59" s="40"/>
      <c r="G59" s="40"/>
      <c r="H59" s="40"/>
    </row>
    <row r="60" spans="1:8" ht="25.5" customHeight="1">
      <c r="A60" s="36"/>
      <c r="B60" s="35" t="s">
        <v>83</v>
      </c>
      <c r="C60" s="36" t="s">
        <v>14</v>
      </c>
      <c r="D60" s="37"/>
      <c r="E60" s="37">
        <v>4</v>
      </c>
      <c r="F60" s="37"/>
      <c r="G60" s="37">
        <v>4</v>
      </c>
      <c r="H60" s="37">
        <v>4</v>
      </c>
    </row>
    <row r="61" spans="1:8" ht="25.5" customHeight="1">
      <c r="A61" s="36"/>
      <c r="B61" s="35" t="s">
        <v>84</v>
      </c>
      <c r="C61" s="36" t="s">
        <v>82</v>
      </c>
      <c r="D61" s="37"/>
      <c r="E61" s="37">
        <v>120</v>
      </c>
      <c r="F61" s="37"/>
      <c r="G61" s="37">
        <v>120</v>
      </c>
      <c r="H61" s="37">
        <v>120</v>
      </c>
    </row>
    <row r="62" spans="1:8" ht="25.5" customHeight="1">
      <c r="A62" s="36"/>
      <c r="B62" s="39" t="s">
        <v>26</v>
      </c>
      <c r="C62" s="36"/>
      <c r="D62" s="40"/>
      <c r="E62" s="40"/>
      <c r="F62" s="45"/>
      <c r="G62" s="40"/>
      <c r="H62" s="40"/>
    </row>
    <row r="63" spans="1:8" ht="25.5" customHeight="1">
      <c r="A63" s="36"/>
      <c r="B63" s="39" t="s">
        <v>85</v>
      </c>
      <c r="C63" s="36" t="s">
        <v>78</v>
      </c>
      <c r="D63" s="37"/>
      <c r="E63" s="37">
        <v>60</v>
      </c>
      <c r="F63" s="37"/>
      <c r="G63" s="37">
        <v>60</v>
      </c>
      <c r="H63" s="37">
        <v>60</v>
      </c>
    </row>
    <row r="64" spans="1:8" ht="25.5" customHeight="1">
      <c r="A64" s="36"/>
      <c r="B64" s="39" t="s">
        <v>86</v>
      </c>
      <c r="C64" s="36" t="s">
        <v>78</v>
      </c>
      <c r="D64" s="37"/>
      <c r="E64" s="37">
        <v>60</v>
      </c>
      <c r="F64" s="37"/>
      <c r="G64" s="37">
        <v>60</v>
      </c>
      <c r="H64" s="37">
        <v>60</v>
      </c>
    </row>
    <row r="65" spans="1:8" ht="25.5" customHeight="1">
      <c r="A65" s="33">
        <v>5</v>
      </c>
      <c r="B65" s="32" t="s">
        <v>57</v>
      </c>
      <c r="C65" s="33"/>
      <c r="D65" s="40"/>
      <c r="E65" s="40"/>
      <c r="F65" s="45"/>
      <c r="G65" s="40"/>
      <c r="H65" s="40"/>
    </row>
    <row r="66" spans="1:8" ht="25.5" customHeight="1">
      <c r="A66" s="36"/>
      <c r="B66" s="35" t="s">
        <v>83</v>
      </c>
      <c r="C66" s="36" t="s">
        <v>14</v>
      </c>
      <c r="D66" s="37"/>
      <c r="E66" s="37">
        <v>5</v>
      </c>
      <c r="F66" s="37"/>
      <c r="G66" s="37">
        <v>5</v>
      </c>
      <c r="H66" s="37">
        <v>5</v>
      </c>
    </row>
    <row r="67" spans="1:8" ht="25.5" customHeight="1">
      <c r="A67" s="36"/>
      <c r="B67" s="35" t="s">
        <v>84</v>
      </c>
      <c r="C67" s="36" t="s">
        <v>82</v>
      </c>
      <c r="D67" s="37"/>
      <c r="E67" s="37">
        <v>3750</v>
      </c>
      <c r="F67" s="37"/>
      <c r="G67" s="37">
        <v>3750</v>
      </c>
      <c r="H67" s="37">
        <v>3750</v>
      </c>
    </row>
    <row r="68" spans="1:8" ht="25.5" customHeight="1">
      <c r="A68" s="36"/>
      <c r="B68" s="39" t="s">
        <v>26</v>
      </c>
      <c r="C68" s="36"/>
      <c r="D68" s="37"/>
      <c r="E68" s="37"/>
      <c r="F68" s="37"/>
      <c r="G68" s="37"/>
      <c r="H68" s="37"/>
    </row>
    <row r="69" spans="1:8" ht="25.5" customHeight="1">
      <c r="A69" s="36"/>
      <c r="B69" s="39" t="s">
        <v>87</v>
      </c>
      <c r="C69" s="36" t="s">
        <v>78</v>
      </c>
      <c r="D69" s="37"/>
      <c r="E69" s="37">
        <v>3750</v>
      </c>
      <c r="F69" s="37"/>
      <c r="G69" s="37">
        <v>3750</v>
      </c>
      <c r="H69" s="37">
        <v>3750</v>
      </c>
    </row>
    <row r="70" spans="1:8" ht="25.5" customHeight="1">
      <c r="A70" s="36"/>
      <c r="B70" s="39" t="s">
        <v>88</v>
      </c>
      <c r="C70" s="36" t="s">
        <v>78</v>
      </c>
      <c r="D70" s="37"/>
      <c r="E70" s="37"/>
      <c r="F70" s="37"/>
      <c r="G70" s="37"/>
      <c r="H70" s="37"/>
    </row>
  </sheetData>
  <sheetProtection/>
  <mergeCells count="7">
    <mergeCell ref="J46:P52"/>
    <mergeCell ref="A1:H1"/>
    <mergeCell ref="A2:H2"/>
    <mergeCell ref="A3:H3"/>
    <mergeCell ref="D5:D6"/>
    <mergeCell ref="E5:G5"/>
    <mergeCell ref="H5:H6"/>
  </mergeCells>
  <printOptions/>
  <pageMargins left="0.31" right="0.29" top="0.52" bottom="0.5"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M12"/>
  <sheetViews>
    <sheetView tabSelected="1" zoomScalePageLayoutView="0" workbookViewId="0" topLeftCell="A1">
      <selection activeCell="J18" sqref="J18"/>
    </sheetView>
  </sheetViews>
  <sheetFormatPr defaultColWidth="9.140625" defaultRowHeight="15"/>
  <cols>
    <col min="1" max="1" width="4.57421875" style="0" customWidth="1"/>
    <col min="2" max="2" width="35.00390625" style="0" customWidth="1"/>
    <col min="4" max="4" width="13.00390625" style="0" customWidth="1"/>
    <col min="5" max="5" width="11.8515625" style="0" customWidth="1"/>
    <col min="6" max="6" width="12.421875" style="0" customWidth="1"/>
    <col min="7" max="7" width="13.28125" style="0" customWidth="1"/>
    <col min="8" max="8" width="15.421875" style="0" customWidth="1"/>
    <col min="9" max="9" width="14.28125" style="0" customWidth="1"/>
  </cols>
  <sheetData>
    <row r="1" s="58" customFormat="1" ht="15">
      <c r="H1" s="59" t="s">
        <v>72</v>
      </c>
    </row>
    <row r="2" s="58" customFormat="1" ht="15"/>
    <row r="3" spans="1:9" s="58" customFormat="1" ht="18.75">
      <c r="A3" s="96" t="s">
        <v>114</v>
      </c>
      <c r="B3" s="96"/>
      <c r="C3" s="96"/>
      <c r="D3" s="96"/>
      <c r="E3" s="96"/>
      <c r="F3" s="96"/>
      <c r="G3" s="96"/>
      <c r="H3" s="96"/>
      <c r="I3" s="96"/>
    </row>
    <row r="4" s="58" customFormat="1" ht="15"/>
    <row r="5" spans="1:9" s="58" customFormat="1" ht="21" customHeight="1">
      <c r="A5" s="99" t="s">
        <v>0</v>
      </c>
      <c r="B5" s="99" t="s">
        <v>115</v>
      </c>
      <c r="C5" s="99" t="s">
        <v>116</v>
      </c>
      <c r="D5" s="98" t="s">
        <v>117</v>
      </c>
      <c r="E5" s="98" t="s">
        <v>118</v>
      </c>
      <c r="F5" s="97" t="s">
        <v>26</v>
      </c>
      <c r="G5" s="97"/>
      <c r="H5" s="97"/>
      <c r="I5" s="97"/>
    </row>
    <row r="6" spans="1:9" s="58" customFormat="1" ht="93.75" customHeight="1">
      <c r="A6" s="99"/>
      <c r="B6" s="99"/>
      <c r="C6" s="99"/>
      <c r="D6" s="98"/>
      <c r="E6" s="98"/>
      <c r="F6" s="70" t="s">
        <v>119</v>
      </c>
      <c r="G6" s="70" t="s">
        <v>133</v>
      </c>
      <c r="H6" s="70" t="s">
        <v>120</v>
      </c>
      <c r="I6" s="70" t="s">
        <v>121</v>
      </c>
    </row>
    <row r="7" spans="1:12" s="59" customFormat="1" ht="20.25" customHeight="1">
      <c r="A7" s="72"/>
      <c r="B7" s="72" t="s">
        <v>122</v>
      </c>
      <c r="C7" s="72"/>
      <c r="D7" s="72">
        <f>D8+D9+D10+D11+D12</f>
        <v>472</v>
      </c>
      <c r="E7" s="72">
        <v>472</v>
      </c>
      <c r="F7" s="72">
        <f>F8+F9+F10+F11+F12</f>
        <v>249</v>
      </c>
      <c r="G7" s="72">
        <v>77</v>
      </c>
      <c r="H7" s="72">
        <v>84</v>
      </c>
      <c r="I7" s="72">
        <f>I8+I9+I10+I11+I12</f>
        <v>62</v>
      </c>
      <c r="J7" s="59">
        <f>J8+J9+J10+J11+J12</f>
        <v>440</v>
      </c>
      <c r="L7" s="59">
        <v>45</v>
      </c>
    </row>
    <row r="8" spans="1:13" s="58" customFormat="1" ht="20.25" customHeight="1">
      <c r="A8" s="71">
        <v>1</v>
      </c>
      <c r="B8" s="71" t="s">
        <v>123</v>
      </c>
      <c r="C8" s="71" t="s">
        <v>14</v>
      </c>
      <c r="D8" s="71">
        <v>301</v>
      </c>
      <c r="E8" s="71">
        <v>301</v>
      </c>
      <c r="F8" s="71">
        <v>186</v>
      </c>
      <c r="G8" s="71">
        <v>2</v>
      </c>
      <c r="H8" s="71">
        <v>60</v>
      </c>
      <c r="I8" s="71">
        <v>53</v>
      </c>
      <c r="J8" s="58">
        <v>322</v>
      </c>
      <c r="K8" s="58">
        <f>J8-D8</f>
        <v>21</v>
      </c>
      <c r="L8" s="58">
        <v>23</v>
      </c>
      <c r="M8" s="58">
        <v>38</v>
      </c>
    </row>
    <row r="9" spans="1:12" s="58" customFormat="1" ht="20.25" customHeight="1">
      <c r="A9" s="71">
        <v>2</v>
      </c>
      <c r="B9" s="71" t="s">
        <v>124</v>
      </c>
      <c r="C9" s="71" t="s">
        <v>14</v>
      </c>
      <c r="D9" s="71">
        <v>37</v>
      </c>
      <c r="E9" s="71">
        <v>37</v>
      </c>
      <c r="F9" s="71">
        <v>11</v>
      </c>
      <c r="G9" s="71">
        <v>5</v>
      </c>
      <c r="H9" s="71">
        <v>12</v>
      </c>
      <c r="I9" s="71">
        <v>9</v>
      </c>
      <c r="J9" s="58">
        <v>43</v>
      </c>
      <c r="K9" s="58">
        <f>J9-D9</f>
        <v>6</v>
      </c>
      <c r="L9" s="58">
        <v>11</v>
      </c>
    </row>
    <row r="10" spans="1:10" s="58" customFormat="1" ht="20.25" customHeight="1">
      <c r="A10" s="71">
        <v>3</v>
      </c>
      <c r="B10" s="71" t="s">
        <v>131</v>
      </c>
      <c r="C10" s="71" t="s">
        <v>14</v>
      </c>
      <c r="D10" s="71">
        <v>65</v>
      </c>
      <c r="E10" s="71">
        <v>65</v>
      </c>
      <c r="F10" s="71">
        <v>7</v>
      </c>
      <c r="G10" s="71">
        <v>53</v>
      </c>
      <c r="H10" s="71">
        <v>5</v>
      </c>
      <c r="I10" s="71"/>
      <c r="J10" s="58">
        <v>12</v>
      </c>
    </row>
    <row r="11" spans="1:12" s="58" customFormat="1" ht="20.25" customHeight="1">
      <c r="A11" s="71">
        <v>4</v>
      </c>
      <c r="B11" s="71" t="s">
        <v>132</v>
      </c>
      <c r="C11" s="71" t="s">
        <v>14</v>
      </c>
      <c r="D11" s="71">
        <v>35</v>
      </c>
      <c r="E11" s="71">
        <v>35</v>
      </c>
      <c r="F11" s="71">
        <v>35</v>
      </c>
      <c r="G11" s="71"/>
      <c r="H11" s="71"/>
      <c r="I11" s="71"/>
      <c r="J11" s="58">
        <v>36</v>
      </c>
      <c r="L11" s="58">
        <v>1</v>
      </c>
    </row>
    <row r="12" spans="1:12" s="58" customFormat="1" ht="20.25" customHeight="1">
      <c r="A12" s="71">
        <v>5</v>
      </c>
      <c r="B12" s="71" t="s">
        <v>125</v>
      </c>
      <c r="C12" s="71" t="s">
        <v>14</v>
      </c>
      <c r="D12" s="71">
        <v>34</v>
      </c>
      <c r="E12" s="71">
        <v>34</v>
      </c>
      <c r="F12" s="71">
        <v>10</v>
      </c>
      <c r="G12" s="71">
        <v>17</v>
      </c>
      <c r="H12" s="71">
        <v>7</v>
      </c>
      <c r="I12" s="71"/>
      <c r="J12" s="58">
        <v>27</v>
      </c>
      <c r="L12" s="58">
        <v>10</v>
      </c>
    </row>
    <row r="13" s="58" customFormat="1" ht="15"/>
    <row r="14" s="58" customFormat="1" ht="15"/>
    <row r="15" s="58" customFormat="1" ht="15"/>
    <row r="16" s="58" customFormat="1" ht="15"/>
    <row r="17" s="58" customFormat="1" ht="15"/>
    <row r="18" s="58" customFormat="1" ht="15"/>
    <row r="19" s="58" customFormat="1" ht="15"/>
    <row r="20" s="58" customFormat="1" ht="15"/>
    <row r="21" s="58" customFormat="1" ht="15"/>
    <row r="22" s="58" customFormat="1" ht="15"/>
    <row r="23" s="58" customFormat="1" ht="15"/>
    <row r="24" s="58" customFormat="1" ht="15"/>
    <row r="25" s="58" customFormat="1" ht="15"/>
    <row r="26" s="58" customFormat="1" ht="15"/>
    <row r="27" s="58" customFormat="1" ht="15"/>
    <row r="28" s="58" customFormat="1" ht="15"/>
    <row r="29" s="58" customFormat="1" ht="15"/>
    <row r="30" s="58" customFormat="1" ht="15"/>
    <row r="31" s="58" customFormat="1" ht="15"/>
    <row r="32" s="58" customFormat="1" ht="15"/>
    <row r="33" s="58" customFormat="1" ht="15"/>
    <row r="34" s="58" customFormat="1" ht="15"/>
    <row r="35" s="58" customFormat="1" ht="15"/>
    <row r="36" s="58" customFormat="1" ht="15"/>
    <row r="37" s="58" customFormat="1" ht="15"/>
    <row r="38" s="58" customFormat="1" ht="15"/>
    <row r="39" s="58" customFormat="1" ht="15"/>
    <row r="40" s="58" customFormat="1" ht="15"/>
    <row r="41" s="58" customFormat="1" ht="15"/>
    <row r="42" s="58" customFormat="1" ht="15"/>
    <row r="43" s="58" customFormat="1" ht="15"/>
    <row r="44" s="58" customFormat="1" ht="15"/>
    <row r="45" s="58" customFormat="1" ht="15"/>
    <row r="46" s="58" customFormat="1" ht="15"/>
    <row r="47" s="58" customFormat="1" ht="15"/>
    <row r="48" s="58" customFormat="1" ht="15"/>
    <row r="49" s="58" customFormat="1" ht="15"/>
    <row r="50" s="58" customFormat="1" ht="15"/>
    <row r="51" s="58" customFormat="1" ht="15"/>
    <row r="52" s="58" customFormat="1" ht="15"/>
    <row r="53" s="58" customFormat="1" ht="15"/>
    <row r="54" s="58" customFormat="1" ht="15"/>
    <row r="55" s="58" customFormat="1" ht="15"/>
    <row r="56" s="58" customFormat="1" ht="15"/>
    <row r="57" s="58" customFormat="1" ht="15"/>
    <row r="58" s="58" customFormat="1" ht="15"/>
    <row r="59" s="58" customFormat="1" ht="15"/>
    <row r="60" s="58" customFormat="1" ht="15"/>
    <row r="61" s="58" customFormat="1" ht="15"/>
    <row r="62" s="58" customFormat="1" ht="15"/>
    <row r="63" s="58" customFormat="1" ht="15"/>
    <row r="64" s="58" customFormat="1" ht="15"/>
    <row r="65" s="58" customFormat="1" ht="15"/>
    <row r="66" s="58" customFormat="1" ht="15"/>
    <row r="67" s="58" customFormat="1" ht="15"/>
    <row r="68" s="58" customFormat="1" ht="15"/>
    <row r="69" s="58" customFormat="1" ht="15"/>
    <row r="70" s="58" customFormat="1" ht="15"/>
    <row r="71" s="58" customFormat="1" ht="15"/>
    <row r="72" s="58" customFormat="1" ht="15"/>
    <row r="73" s="58" customFormat="1" ht="15"/>
    <row r="74" s="58" customFormat="1" ht="15"/>
    <row r="75" s="58" customFormat="1" ht="15"/>
    <row r="76" s="58" customFormat="1" ht="15"/>
    <row r="77" s="58" customFormat="1" ht="15"/>
    <row r="78" s="58" customFormat="1" ht="15"/>
    <row r="79" s="58" customFormat="1" ht="15"/>
    <row r="80" s="58" customFormat="1" ht="15"/>
    <row r="81" s="58" customFormat="1" ht="15"/>
    <row r="82" s="58" customFormat="1" ht="15"/>
    <row r="83" s="58" customFormat="1" ht="15"/>
    <row r="84" s="58" customFormat="1" ht="15"/>
    <row r="85" s="58" customFormat="1" ht="15"/>
    <row r="86" s="58" customFormat="1" ht="15"/>
    <row r="87" s="58" customFormat="1" ht="15"/>
    <row r="88" s="58" customFormat="1" ht="15"/>
    <row r="89" s="58" customFormat="1" ht="15"/>
  </sheetData>
  <sheetProtection/>
  <mergeCells count="7">
    <mergeCell ref="A3:I3"/>
    <mergeCell ref="F5:I5"/>
    <mergeCell ref="E5:E6"/>
    <mergeCell ref="D5:D6"/>
    <mergeCell ref="C5:C6"/>
    <mergeCell ref="B5:B6"/>
    <mergeCell ref="A5:A6"/>
  </mergeCells>
  <printOptions/>
  <pageMargins left="0.43"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Grizli777</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quangbv</dc:creator>
  <cp:keywords/>
  <dc:description/>
  <cp:lastModifiedBy>DUY NAM</cp:lastModifiedBy>
  <cp:lastPrinted>2016-08-08T02:08:27Z</cp:lastPrinted>
  <dcterms:created xsi:type="dcterms:W3CDTF">2013-08-01T08:15:53Z</dcterms:created>
  <dcterms:modified xsi:type="dcterms:W3CDTF">2016-08-29T02:08:44Z</dcterms:modified>
  <cp:category/>
  <cp:version/>
  <cp:contentType/>
  <cp:contentStatus/>
</cp:coreProperties>
</file>