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3"/>
  </bookViews>
  <sheets>
    <sheet name="PL1" sheetId="1" r:id="rId1"/>
    <sheet name="PL 4 " sheetId="2" r:id="rId2"/>
    <sheet name="PL 5" sheetId="3" r:id="rId3"/>
    <sheet name="PL2" sheetId="4" r:id="rId4"/>
    <sheet name="PL 3" sheetId="5" r:id="rId5"/>
  </sheets>
  <definedNames>
    <definedName name="_xlnm.Print_Titles" localSheetId="1">'PL 4 '!$5:$7</definedName>
    <definedName name="_xlnm.Print_Titles" localSheetId="2">'PL 5'!$5:$7</definedName>
  </definedNames>
  <calcPr fullCalcOnLoad="1"/>
</workbook>
</file>

<file path=xl/sharedStrings.xml><?xml version="1.0" encoding="utf-8"?>
<sst xmlns="http://schemas.openxmlformats.org/spreadsheetml/2006/main" count="275" uniqueCount="134">
  <si>
    <t>Năm</t>
  </si>
  <si>
    <t>Số lượng</t>
  </si>
  <si>
    <t>Tổng số</t>
  </si>
  <si>
    <t>% dân số</t>
  </si>
  <si>
    <t>Dân quân</t>
  </si>
  <si>
    <t>Tự vệ</t>
  </si>
  <si>
    <t>Chất lượng</t>
  </si>
  <si>
    <t>Đảng viên</t>
  </si>
  <si>
    <t>Đoàn viên</t>
  </si>
  <si>
    <t>%</t>
  </si>
  <si>
    <t xml:space="preserve">Tự vệ </t>
  </si>
  <si>
    <t>Toàn tình</t>
  </si>
  <si>
    <t>Phụ lục 1</t>
  </si>
  <si>
    <t>Tổng số DQTV</t>
  </si>
  <si>
    <t xml:space="preserve">Dân số </t>
  </si>
  <si>
    <t>Kết quả tổ chức xây dựng lực lượng dân quân tự vệ tỉnh Phú Thọ (2012 - 2015)</t>
  </si>
  <si>
    <t>Dân số DQ</t>
  </si>
  <si>
    <t>DSTV</t>
  </si>
  <si>
    <t>Tổng số cơ sở tổ chức huấn luyện</t>
  </si>
  <si>
    <t>Cấp xã</t>
  </si>
  <si>
    <t>Số cơ sở Huấn luyện</t>
  </si>
  <si>
    <t>Tổng số cơ sở huấn luyện</t>
  </si>
  <si>
    <t>Tập huấn</t>
  </si>
  <si>
    <t>Quân khu</t>
  </si>
  <si>
    <t>Tỉnh</t>
  </si>
  <si>
    <t>Huyện</t>
  </si>
  <si>
    <t>Số lớp</t>
  </si>
  <si>
    <t>Số người</t>
  </si>
  <si>
    <t>Huấn luyện chiến sỹ</t>
  </si>
  <si>
    <t>Thành phần lực lượng</t>
  </si>
  <si>
    <t>Cơ động</t>
  </si>
  <si>
    <t>Tại chỗ</t>
  </si>
  <si>
    <t>Binh chủng bảo đảm</t>
  </si>
  <si>
    <t>Quân số</t>
  </si>
  <si>
    <t>Toàn tỉnh</t>
  </si>
  <si>
    <t>Phụ lục 2</t>
  </si>
  <si>
    <t>Kết quả tập huấn cán bộ, huấn luyện chiến sỹ dân quân tự vệ tỉnh Phú Thọ (2012 - 2015)</t>
  </si>
  <si>
    <t>Cơ sở đã có KH</t>
  </si>
  <si>
    <t>Đạt %</t>
  </si>
  <si>
    <t xml:space="preserve">Chỉ tiêu </t>
  </si>
  <si>
    <t>Xã, phường, TT</t>
  </si>
  <si>
    <t>Cơ quan, DN</t>
  </si>
  <si>
    <t>Hoạt động của DQTV</t>
  </si>
  <si>
    <t>Phối hợp hoạt động</t>
  </si>
  <si>
    <t>Số người tham gia</t>
  </si>
  <si>
    <t>Ngày công</t>
  </si>
  <si>
    <t>Độc lập hoạt động</t>
  </si>
  <si>
    <t>số người tham gia</t>
  </si>
  <si>
    <t>Phòng chống KPHQTT</t>
  </si>
  <si>
    <t>Trong đó</t>
  </si>
  <si>
    <t>Đã luyện tập, diễn tập theo KH</t>
  </si>
  <si>
    <t>Phụ lục 3</t>
  </si>
  <si>
    <t>Kết quả hoạt động của lực lượng dân quân tự vệ tỉnh Phú Thọ (2012 - 2015)</t>
  </si>
  <si>
    <t>c</t>
  </si>
  <si>
    <t>b</t>
  </si>
  <si>
    <t>tổ</t>
  </si>
  <si>
    <t>Phụ lục 4</t>
  </si>
  <si>
    <t>TT</t>
  </si>
  <si>
    <t>Đơn vị</t>
  </si>
  <si>
    <t>Tổng số khu, thôn, bản</t>
  </si>
  <si>
    <t>Dân số</t>
  </si>
  <si>
    <t>Ban chỉ huy</t>
  </si>
  <si>
    <t>Tổng quân số</t>
  </si>
  <si>
    <t>THANH BA</t>
  </si>
  <si>
    <t>HẠ HÒA</t>
  </si>
  <si>
    <t>ĐOAN HÙNG</t>
  </si>
  <si>
    <t>THANH SƠN</t>
  </si>
  <si>
    <t>TÂN SƠN</t>
  </si>
  <si>
    <t>CẨM KHÊ</t>
  </si>
  <si>
    <t>YÊN LẬP</t>
  </si>
  <si>
    <t>TAM NÔNG</t>
  </si>
  <si>
    <t>THANH THỦY</t>
  </si>
  <si>
    <t>PHÙ NINH</t>
  </si>
  <si>
    <t>LÂM THAO</t>
  </si>
  <si>
    <t>PHÚ THỌ</t>
  </si>
  <si>
    <t>VIỆT TRÌ</t>
  </si>
  <si>
    <t>TOÀN TỈNH</t>
  </si>
  <si>
    <t>Phụ lục 5</t>
  </si>
  <si>
    <t>Lực lượng bộ binh</t>
  </si>
  <si>
    <t>CĐ huyện</t>
  </si>
  <si>
    <t>CĐ xã</t>
  </si>
  <si>
    <t>Quân số tại chỗ</t>
  </si>
  <si>
    <t>Binh chủng chiến đấu</t>
  </si>
  <si>
    <t>12,7</t>
  </si>
  <si>
    <t>14,5</t>
  </si>
  <si>
    <t>Phòng không</t>
  </si>
  <si>
    <t>37-1</t>
  </si>
  <si>
    <t>Pháo binh</t>
  </si>
  <si>
    <t>Cối 82, 60</t>
  </si>
  <si>
    <t>ĐKZ</t>
  </si>
  <si>
    <t>Trinh sát</t>
  </si>
  <si>
    <t>Công binh</t>
  </si>
  <si>
    <t>Thông tin</t>
  </si>
  <si>
    <t>Y tế</t>
  </si>
  <si>
    <t>Hóa học</t>
  </si>
  <si>
    <t>37mm - 1 (c)</t>
  </si>
  <si>
    <t>Cối 82 ly (b)</t>
  </si>
  <si>
    <t>Cối 60 (kđ)</t>
  </si>
  <si>
    <t>ĐKZ (b)</t>
  </si>
  <si>
    <t>Trinh sát (tổ)</t>
  </si>
  <si>
    <t>Hóa học (tổ)</t>
  </si>
  <si>
    <t>98,2%</t>
  </si>
  <si>
    <t>99,8%</t>
  </si>
  <si>
    <t>95,3%</t>
  </si>
  <si>
    <t>99,7%</t>
  </si>
  <si>
    <t>99,9%</t>
  </si>
  <si>
    <t>95,5%</t>
  </si>
  <si>
    <t>99,2%</t>
  </si>
  <si>
    <t>% cán bộ CNVC</t>
  </si>
  <si>
    <t>Cơ sở có kế hoạch chiến đấu trị an, Kế hoạch bảo vệ cơ quan</t>
  </si>
  <si>
    <t xml:space="preserve">Cơ sở Luyện tập, diễn tập </t>
  </si>
  <si>
    <t>Công tác dân vận</t>
  </si>
  <si>
    <t>Tổ chức biên chế lực lượng dân quân tự vệ  giai đoạn 2016 - 2020</t>
  </si>
  <si>
    <t>12,7 ly   (b)</t>
  </si>
  <si>
    <t>14,5 ly   (b)</t>
  </si>
  <si>
    <t>Trung đội cơ động huyện (b)</t>
  </si>
  <si>
    <t>Trung đội cơ động xã (b)</t>
  </si>
  <si>
    <t>Trung đội (b)</t>
  </si>
  <si>
    <t>Đại đội  ( c)</t>
  </si>
  <si>
    <t>Tiểu đội (a)</t>
  </si>
  <si>
    <t xml:space="preserve">Tổng số </t>
  </si>
  <si>
    <t>Tỷ lệ % so dân số</t>
  </si>
  <si>
    <t>Số lượng dân quân tự vệ toàn tỉnh giai đoạn 2016 - 2020</t>
  </si>
  <si>
    <t>Tổng số  cơ sở DTQV</t>
  </si>
  <si>
    <t>Cơ quan, doanh nghiệp</t>
  </si>
  <si>
    <t>Tổng số cơ sở DQTV</t>
  </si>
  <si>
    <t>Cơ sở dân quân</t>
  </si>
  <si>
    <t xml:space="preserve"> Đơn vị tự vệ</t>
  </si>
  <si>
    <t>a, KĐ</t>
  </si>
  <si>
    <t>(Ban hành kèm theo Quyết định số  2709  /QĐ-UBND ngày 25 / 10 / 2016 của UBND tỉnh Phú Thọ)</t>
  </si>
  <si>
    <t>(Ban Hành kèm theo Quyết định số  2709   /QĐ-UBND ngày  25 / 10 / 2016 của UBND tỉnh Phú Thọ)</t>
  </si>
  <si>
    <t>( Ban hành kèm theo Quyết định số   2709  /QĐ-UBND ngày 25/10/2016 của UBND tỉnh Phú Thọ)</t>
  </si>
  <si>
    <t xml:space="preserve">                                   ( Ban hành kèm theo Quyết định số   2709 /QĐ-UBND ngày 25 /10 /2016 của UBND tỉnh Phú Thọ)</t>
  </si>
  <si>
    <t>(Ban hành kèm theo Quyết định số  2709 /QĐ-UBND ngày 25/ 10 / 2016 của UBND tỉnh Phú Thọ)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</si>
</sst>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4"/>
      <name val="Cambria"/>
      <family val="1"/>
    </font>
    <font>
      <i/>
      <sz val="14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172" fontId="51" fillId="0" borderId="10" xfId="59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172" fontId="53" fillId="0" borderId="10" xfId="59" applyNumberFormat="1" applyFont="1" applyBorder="1" applyAlignment="1">
      <alignment horizontal="center"/>
    </xf>
    <xf numFmtId="0" fontId="53" fillId="0" borderId="13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9" fontId="57" fillId="0" borderId="10" xfId="59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3" fontId="57" fillId="0" borderId="14" xfId="0" applyNumberFormat="1" applyFont="1" applyBorder="1" applyAlignment="1">
      <alignment horizontal="center"/>
    </xf>
    <xf numFmtId="10" fontId="51" fillId="0" borderId="14" xfId="59" applyNumberFormat="1" applyFont="1" applyBorder="1" applyAlignment="1">
      <alignment horizontal="center"/>
    </xf>
    <xf numFmtId="172" fontId="51" fillId="0" borderId="14" xfId="59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3" fontId="57" fillId="0" borderId="15" xfId="0" applyNumberFormat="1" applyFont="1" applyBorder="1" applyAlignment="1">
      <alignment horizontal="center"/>
    </xf>
    <xf numFmtId="10" fontId="51" fillId="0" borderId="15" xfId="59" applyNumberFormat="1" applyFont="1" applyBorder="1" applyAlignment="1">
      <alignment horizontal="center"/>
    </xf>
    <xf numFmtId="172" fontId="51" fillId="0" borderId="15" xfId="59" applyNumberFormat="1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3" fontId="57" fillId="0" borderId="16" xfId="0" applyNumberFormat="1" applyFont="1" applyBorder="1" applyAlignment="1">
      <alignment horizontal="center"/>
    </xf>
    <xf numFmtId="10" fontId="51" fillId="0" borderId="16" xfId="59" applyNumberFormat="1" applyFont="1" applyBorder="1" applyAlignment="1">
      <alignment horizontal="center"/>
    </xf>
    <xf numFmtId="172" fontId="51" fillId="0" borderId="16" xfId="59" applyNumberFormat="1" applyFont="1" applyBorder="1" applyAlignment="1">
      <alignment horizontal="center"/>
    </xf>
    <xf numFmtId="3" fontId="53" fillId="0" borderId="14" xfId="0" applyNumberFormat="1" applyFont="1" applyBorder="1" applyAlignment="1">
      <alignment horizontal="center"/>
    </xf>
    <xf numFmtId="3" fontId="53" fillId="0" borderId="15" xfId="0" applyNumberFormat="1" applyFont="1" applyBorder="1" applyAlignment="1">
      <alignment horizontal="center"/>
    </xf>
    <xf numFmtId="3" fontId="53" fillId="0" borderId="16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8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8" fillId="0" borderId="15" xfId="0" applyFont="1" applyBorder="1" applyAlignment="1">
      <alignment/>
    </xf>
    <xf numFmtId="0" fontId="55" fillId="0" borderId="15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5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center"/>
    </xf>
    <xf numFmtId="172" fontId="51" fillId="0" borderId="17" xfId="59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15" xfId="0" applyFont="1" applyBorder="1" applyAlignment="1">
      <alignment/>
    </xf>
    <xf numFmtId="0" fontId="52" fillId="0" borderId="15" xfId="0" applyFont="1" applyBorder="1" applyAlignment="1">
      <alignment/>
    </xf>
    <xf numFmtId="3" fontId="56" fillId="0" borderId="15" xfId="0" applyNumberFormat="1" applyFont="1" applyBorder="1" applyAlignment="1">
      <alignment horizontal="center"/>
    </xf>
    <xf numFmtId="0" fontId="52" fillId="0" borderId="18" xfId="0" applyFont="1" applyBorder="1" applyAlignment="1">
      <alignment/>
    </xf>
    <xf numFmtId="0" fontId="56" fillId="0" borderId="17" xfId="0" applyFont="1" applyBorder="1" applyAlignment="1">
      <alignment horizontal="center"/>
    </xf>
    <xf numFmtId="3" fontId="56" fillId="0" borderId="17" xfId="0" applyNumberFormat="1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1" fillId="0" borderId="16" xfId="0" applyFont="1" applyBorder="1" applyAlignment="1">
      <alignment/>
    </xf>
    <xf numFmtId="3" fontId="56" fillId="0" borderId="16" xfId="0" applyNumberFormat="1" applyFont="1" applyBorder="1" applyAlignment="1">
      <alignment horizontal="center"/>
    </xf>
    <xf numFmtId="3" fontId="53" fillId="0" borderId="17" xfId="0" applyNumberFormat="1" applyFont="1" applyBorder="1" applyAlignment="1">
      <alignment horizontal="center"/>
    </xf>
    <xf numFmtId="9" fontId="51" fillId="0" borderId="14" xfId="0" applyNumberFormat="1" applyFont="1" applyBorder="1" applyAlignment="1">
      <alignment horizontal="center"/>
    </xf>
    <xf numFmtId="9" fontId="57" fillId="0" borderId="14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9" fontId="57" fillId="0" borderId="15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9" fontId="51" fillId="0" borderId="16" xfId="0" applyNumberFormat="1" applyFont="1" applyBorder="1" applyAlignment="1">
      <alignment horizontal="center"/>
    </xf>
    <xf numFmtId="9" fontId="57" fillId="0" borderId="16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5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3" sqref="D3:Q3"/>
    </sheetView>
  </sheetViews>
  <sheetFormatPr defaultColWidth="9.140625" defaultRowHeight="12.75"/>
  <cols>
    <col min="1" max="1" width="7.8515625" style="0" customWidth="1"/>
    <col min="2" max="2" width="8.7109375" style="0" customWidth="1"/>
    <col min="4" max="4" width="9.140625" style="3" customWidth="1"/>
    <col min="6" max="6" width="8.140625" style="3" customWidth="1"/>
    <col min="7" max="7" width="7.28125" style="0" customWidth="1"/>
    <col min="8" max="8" width="7.8515625" style="3" customWidth="1"/>
    <col min="9" max="9" width="7.7109375" style="0" customWidth="1"/>
    <col min="10" max="10" width="6.7109375" style="3" customWidth="1"/>
    <col min="11" max="11" width="6.421875" style="0" customWidth="1"/>
    <col min="12" max="12" width="6.7109375" style="3" customWidth="1"/>
    <col min="13" max="13" width="7.00390625" style="0" customWidth="1"/>
    <col min="14" max="14" width="6.8515625" style="3" customWidth="1"/>
    <col min="15" max="15" width="7.00390625" style="0" customWidth="1"/>
    <col min="16" max="16" width="7.00390625" style="3" customWidth="1"/>
    <col min="17" max="17" width="7.28125" style="0" customWidth="1"/>
    <col min="18" max="18" width="6.57421875" style="3" customWidth="1"/>
    <col min="19" max="19" width="6.140625" style="0" customWidth="1"/>
    <col min="20" max="20" width="6.7109375" style="3" customWidth="1"/>
    <col min="21" max="21" width="9.140625" style="1" customWidth="1"/>
    <col min="22" max="22" width="11.28125" style="1" customWidth="1"/>
  </cols>
  <sheetData>
    <row r="1" spans="4:22" s="20" customFormat="1" ht="18.75">
      <c r="D1" s="105" t="s">
        <v>12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U1" s="21"/>
      <c r="V1" s="21"/>
    </row>
    <row r="2" spans="4:22" s="20" customFormat="1" ht="18.75">
      <c r="D2" s="105" t="s">
        <v>15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U2" s="21"/>
      <c r="V2" s="21"/>
    </row>
    <row r="3" spans="4:22" s="20" customFormat="1" ht="18.75">
      <c r="D3" s="106" t="s">
        <v>130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U3" s="21"/>
      <c r="V3" s="21"/>
    </row>
    <row r="4" ht="24" customHeight="1"/>
    <row r="6" spans="1:24" s="8" customFormat="1" ht="15.75">
      <c r="A6" s="100" t="s">
        <v>0</v>
      </c>
      <c r="B6" s="94" t="s">
        <v>1</v>
      </c>
      <c r="C6" s="95"/>
      <c r="D6" s="95"/>
      <c r="E6" s="95"/>
      <c r="F6" s="95"/>
      <c r="G6" s="95"/>
      <c r="H6" s="96"/>
      <c r="I6" s="94" t="s">
        <v>6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U6" s="22"/>
      <c r="V6" s="22"/>
      <c r="W6" s="23"/>
      <c r="X6" s="23"/>
    </row>
    <row r="7" spans="1:24" s="8" customFormat="1" ht="23.25" customHeight="1">
      <c r="A7" s="102"/>
      <c r="B7" s="100" t="s">
        <v>13</v>
      </c>
      <c r="C7" s="100" t="s">
        <v>14</v>
      </c>
      <c r="D7" s="100" t="s">
        <v>3</v>
      </c>
      <c r="E7" s="103" t="s">
        <v>4</v>
      </c>
      <c r="F7" s="104"/>
      <c r="G7" s="103" t="s">
        <v>5</v>
      </c>
      <c r="H7" s="104"/>
      <c r="I7" s="103" t="s">
        <v>7</v>
      </c>
      <c r="J7" s="107"/>
      <c r="K7" s="107"/>
      <c r="L7" s="107"/>
      <c r="M7" s="107"/>
      <c r="N7" s="104"/>
      <c r="O7" s="97" t="s">
        <v>8</v>
      </c>
      <c r="P7" s="98"/>
      <c r="Q7" s="98"/>
      <c r="R7" s="98"/>
      <c r="S7" s="98"/>
      <c r="T7" s="99"/>
      <c r="U7" s="93"/>
      <c r="V7" s="93"/>
      <c r="W7" s="23"/>
      <c r="X7" s="23"/>
    </row>
    <row r="8" spans="1:24" s="8" customFormat="1" ht="18" customHeight="1">
      <c r="A8" s="102"/>
      <c r="B8" s="102"/>
      <c r="C8" s="102"/>
      <c r="D8" s="102"/>
      <c r="E8" s="100" t="s">
        <v>2</v>
      </c>
      <c r="F8" s="100" t="s">
        <v>3</v>
      </c>
      <c r="G8" s="100" t="s">
        <v>2</v>
      </c>
      <c r="H8" s="100" t="s">
        <v>108</v>
      </c>
      <c r="I8" s="100" t="s">
        <v>2</v>
      </c>
      <c r="J8" s="100" t="s">
        <v>9</v>
      </c>
      <c r="K8" s="97" t="s">
        <v>4</v>
      </c>
      <c r="L8" s="99"/>
      <c r="M8" s="97" t="s">
        <v>10</v>
      </c>
      <c r="N8" s="99"/>
      <c r="O8" s="100" t="s">
        <v>2</v>
      </c>
      <c r="P8" s="100" t="s">
        <v>9</v>
      </c>
      <c r="Q8" s="97" t="s">
        <v>4</v>
      </c>
      <c r="R8" s="99"/>
      <c r="S8" s="97" t="s">
        <v>10</v>
      </c>
      <c r="T8" s="99"/>
      <c r="U8" s="23"/>
      <c r="V8" s="23" t="s">
        <v>16</v>
      </c>
      <c r="W8" s="23" t="s">
        <v>17</v>
      </c>
      <c r="X8" s="23"/>
    </row>
    <row r="9" spans="1:24" s="8" customFormat="1" ht="25.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9" t="s">
        <v>2</v>
      </c>
      <c r="L9" s="9" t="s">
        <v>9</v>
      </c>
      <c r="M9" s="9" t="s">
        <v>2</v>
      </c>
      <c r="N9" s="9" t="s">
        <v>9</v>
      </c>
      <c r="O9" s="101"/>
      <c r="P9" s="101"/>
      <c r="Q9" s="9" t="s">
        <v>2</v>
      </c>
      <c r="R9" s="9" t="s">
        <v>9</v>
      </c>
      <c r="S9" s="9" t="s">
        <v>2</v>
      </c>
      <c r="T9" s="9" t="s">
        <v>9</v>
      </c>
      <c r="U9" s="23"/>
      <c r="V9" s="23"/>
      <c r="W9" s="23"/>
      <c r="X9" s="23"/>
    </row>
    <row r="10" spans="1:24" s="8" customFormat="1" ht="30" customHeight="1">
      <c r="A10" s="24" t="s">
        <v>11</v>
      </c>
      <c r="B10" s="25"/>
      <c r="C10" s="25"/>
      <c r="D10" s="13"/>
      <c r="E10" s="25"/>
      <c r="F10" s="26"/>
      <c r="G10" s="25"/>
      <c r="H10" s="13"/>
      <c r="I10" s="25"/>
      <c r="J10" s="13"/>
      <c r="K10" s="25"/>
      <c r="L10" s="13"/>
      <c r="M10" s="25"/>
      <c r="N10" s="13"/>
      <c r="O10" s="25"/>
      <c r="P10" s="13"/>
      <c r="Q10" s="27"/>
      <c r="R10" s="13"/>
      <c r="S10" s="25"/>
      <c r="T10" s="13"/>
      <c r="U10" s="23"/>
      <c r="V10" s="23">
        <f>SUM(V11:V14)</f>
        <v>5501900</v>
      </c>
      <c r="W10" s="23"/>
      <c r="X10" s="23"/>
    </row>
    <row r="11" spans="1:24" s="8" customFormat="1" ht="35.25" customHeight="1">
      <c r="A11" s="28">
        <v>2012</v>
      </c>
      <c r="B11" s="29">
        <v>23117</v>
      </c>
      <c r="C11" s="40">
        <v>1397787</v>
      </c>
      <c r="D11" s="30">
        <f>B11/C11</f>
        <v>0.016538285160757685</v>
      </c>
      <c r="E11" s="29">
        <v>18127</v>
      </c>
      <c r="F11" s="30">
        <f>E11/V11</f>
        <v>0.013305128350045178</v>
      </c>
      <c r="G11" s="29">
        <v>4990</v>
      </c>
      <c r="H11" s="31">
        <f>G11/W11</f>
        <v>0.14104013566986998</v>
      </c>
      <c r="I11" s="29">
        <v>6866</v>
      </c>
      <c r="J11" s="31">
        <f>I11/B11</f>
        <v>0.2970108578102695</v>
      </c>
      <c r="K11" s="29">
        <v>4606</v>
      </c>
      <c r="L11" s="31">
        <f>K11/E11</f>
        <v>0.2540960997407183</v>
      </c>
      <c r="M11" s="29">
        <v>2260</v>
      </c>
      <c r="N11" s="31">
        <f>M11/G11</f>
        <v>0.4529058116232465</v>
      </c>
      <c r="O11" s="29">
        <v>12821</v>
      </c>
      <c r="P11" s="31">
        <f>O11/B11</f>
        <v>0.5546134879093308</v>
      </c>
      <c r="Q11" s="29">
        <v>11032</v>
      </c>
      <c r="R11" s="31">
        <f>Q11/E11</f>
        <v>0.6085949136646991</v>
      </c>
      <c r="S11" s="29">
        <v>1789</v>
      </c>
      <c r="T11" s="31">
        <f>S11/G11</f>
        <v>0.3585170340681363</v>
      </c>
      <c r="U11" s="23"/>
      <c r="V11" s="23">
        <v>1362407</v>
      </c>
      <c r="W11" s="23">
        <v>35380</v>
      </c>
      <c r="X11" s="23"/>
    </row>
    <row r="12" spans="1:24" s="8" customFormat="1" ht="35.25" customHeight="1">
      <c r="A12" s="32">
        <v>2013</v>
      </c>
      <c r="B12" s="33">
        <v>23461</v>
      </c>
      <c r="C12" s="41">
        <v>1405986</v>
      </c>
      <c r="D12" s="34">
        <f>B12/C12</f>
        <v>0.01668651039199537</v>
      </c>
      <c r="E12" s="33">
        <v>18685</v>
      </c>
      <c r="F12" s="34">
        <f>E12/V12</f>
        <v>0.013668737399304163</v>
      </c>
      <c r="G12" s="33">
        <v>4776</v>
      </c>
      <c r="H12" s="35">
        <f>G12/W12</f>
        <v>0.12246781886250577</v>
      </c>
      <c r="I12" s="33">
        <v>6875</v>
      </c>
      <c r="J12" s="35">
        <f>I12/B12</f>
        <v>0.2930395123822514</v>
      </c>
      <c r="K12" s="33">
        <v>4682</v>
      </c>
      <c r="L12" s="35">
        <f>K12/E12</f>
        <v>0.2505753278030506</v>
      </c>
      <c r="M12" s="33">
        <v>2193</v>
      </c>
      <c r="N12" s="35">
        <f>M12/G12</f>
        <v>0.4591708542713568</v>
      </c>
      <c r="O12" s="33">
        <v>15169</v>
      </c>
      <c r="P12" s="35">
        <f>O12/B12</f>
        <v>0.6465623801201995</v>
      </c>
      <c r="Q12" s="33">
        <v>13222</v>
      </c>
      <c r="R12" s="35">
        <f>Q12/E12</f>
        <v>0.7076264383195077</v>
      </c>
      <c r="S12" s="33">
        <v>1947</v>
      </c>
      <c r="T12" s="35">
        <f>S12/G12</f>
        <v>0.40766331658291455</v>
      </c>
      <c r="U12" s="23"/>
      <c r="V12" s="23">
        <v>1366988</v>
      </c>
      <c r="W12" s="23">
        <v>38998</v>
      </c>
      <c r="X12" s="23"/>
    </row>
    <row r="13" spans="1:24" s="8" customFormat="1" ht="35.25" customHeight="1">
      <c r="A13" s="32">
        <v>2014</v>
      </c>
      <c r="B13" s="33">
        <v>23608</v>
      </c>
      <c r="C13" s="41">
        <v>1417170</v>
      </c>
      <c r="D13" s="34">
        <f>B13/C13</f>
        <v>0.016658551902735734</v>
      </c>
      <c r="E13" s="33">
        <v>18742</v>
      </c>
      <c r="F13" s="34">
        <f>E13/V13</f>
        <v>0.013594073790390727</v>
      </c>
      <c r="G13" s="33">
        <v>4866</v>
      </c>
      <c r="H13" s="35">
        <f>G13/W13</f>
        <v>0.12645201528026817</v>
      </c>
      <c r="I13" s="33">
        <v>6823</v>
      </c>
      <c r="J13" s="35">
        <f>I13/B13</f>
        <v>0.28901219925449</v>
      </c>
      <c r="K13" s="33">
        <v>4485</v>
      </c>
      <c r="L13" s="35">
        <f>K13/E13</f>
        <v>0.23930210223028492</v>
      </c>
      <c r="M13" s="33">
        <v>2338</v>
      </c>
      <c r="N13" s="35">
        <f>M13/G13</f>
        <v>0.48047677764077273</v>
      </c>
      <c r="O13" s="33">
        <v>14886</v>
      </c>
      <c r="P13" s="35">
        <f>O13/B13</f>
        <v>0.6305489664520502</v>
      </c>
      <c r="Q13" s="33">
        <v>12805</v>
      </c>
      <c r="R13" s="35">
        <f>Q13/E13</f>
        <v>0.6832248425995091</v>
      </c>
      <c r="S13" s="33">
        <v>2081</v>
      </c>
      <c r="T13" s="35">
        <f>S13/G13</f>
        <v>0.42766132346896835</v>
      </c>
      <c r="U13" s="23"/>
      <c r="V13" s="23">
        <v>1378689</v>
      </c>
      <c r="W13" s="23">
        <v>38481</v>
      </c>
      <c r="X13" s="23"/>
    </row>
    <row r="14" spans="1:24" s="8" customFormat="1" ht="35.25" customHeight="1">
      <c r="A14" s="36">
        <v>2015</v>
      </c>
      <c r="B14" s="37">
        <v>23643</v>
      </c>
      <c r="C14" s="42">
        <v>1431589</v>
      </c>
      <c r="D14" s="38">
        <f>B14/C14</f>
        <v>0.01651521491154235</v>
      </c>
      <c r="E14" s="37">
        <v>18966</v>
      </c>
      <c r="F14" s="38">
        <f>E14/V14</f>
        <v>0.013607248015519982</v>
      </c>
      <c r="G14" s="37">
        <v>4677</v>
      </c>
      <c r="H14" s="39">
        <f>G14/W14</f>
        <v>0.12381860058772139</v>
      </c>
      <c r="I14" s="37">
        <v>7270</v>
      </c>
      <c r="J14" s="39">
        <f>I14/B14</f>
        <v>0.30749058918073</v>
      </c>
      <c r="K14" s="37">
        <v>4902</v>
      </c>
      <c r="L14" s="39">
        <f>K14/E14</f>
        <v>0.2584625118633344</v>
      </c>
      <c r="M14" s="37">
        <v>2368</v>
      </c>
      <c r="N14" s="39">
        <f>M14/G14</f>
        <v>0.5063074620483216</v>
      </c>
      <c r="O14" s="37">
        <v>14603</v>
      </c>
      <c r="P14" s="39">
        <f>O14/B14</f>
        <v>0.6176458148289135</v>
      </c>
      <c r="Q14" s="37">
        <v>12673</v>
      </c>
      <c r="R14" s="39">
        <f>Q14/E14</f>
        <v>0.6681957186544343</v>
      </c>
      <c r="S14" s="37">
        <v>1930</v>
      </c>
      <c r="T14" s="39">
        <f>S14/G14</f>
        <v>0.41265768655120805</v>
      </c>
      <c r="U14" s="23"/>
      <c r="V14" s="23">
        <v>1393816</v>
      </c>
      <c r="W14" s="23">
        <v>37773</v>
      </c>
      <c r="X14" s="23"/>
    </row>
    <row r="15" spans="1:24" s="8" customFormat="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2.75">
      <c r="A16" s="1"/>
      <c r="B16" s="1"/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1"/>
      <c r="R16" s="2"/>
      <c r="S16" s="1"/>
      <c r="T16" s="2"/>
      <c r="W16" s="1"/>
      <c r="X16" s="1"/>
    </row>
    <row r="17" spans="1:24" ht="12.75">
      <c r="A17" s="1"/>
      <c r="B17" s="1"/>
      <c r="C17" s="1"/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1"/>
      <c r="P17" s="2"/>
      <c r="Q17" s="1"/>
      <c r="R17" s="2"/>
      <c r="S17" s="1"/>
      <c r="T17" s="2"/>
      <c r="W17" s="1"/>
      <c r="X17" s="1"/>
    </row>
    <row r="18" spans="1:24" ht="12.75">
      <c r="A18" s="1"/>
      <c r="B18" s="1"/>
      <c r="C18" s="1"/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1"/>
      <c r="R18" s="2"/>
      <c r="S18" s="1"/>
      <c r="T18" s="2"/>
      <c r="W18" s="1"/>
      <c r="X18" s="1"/>
    </row>
  </sheetData>
  <sheetProtection/>
  <mergeCells count="26">
    <mergeCell ref="D1:Q1"/>
    <mergeCell ref="D2:Q2"/>
    <mergeCell ref="D3:Q3"/>
    <mergeCell ref="F8:F9"/>
    <mergeCell ref="G8:G9"/>
    <mergeCell ref="H8:H9"/>
    <mergeCell ref="E8:E9"/>
    <mergeCell ref="Q8:R8"/>
    <mergeCell ref="I8:I9"/>
    <mergeCell ref="I7:N7"/>
    <mergeCell ref="C7:C9"/>
    <mergeCell ref="A6:A9"/>
    <mergeCell ref="B7:B9"/>
    <mergeCell ref="D7:D9"/>
    <mergeCell ref="B6:H6"/>
    <mergeCell ref="E7:F7"/>
    <mergeCell ref="G7:H7"/>
    <mergeCell ref="U7:V7"/>
    <mergeCell ref="I6:T6"/>
    <mergeCell ref="O7:T7"/>
    <mergeCell ref="S8:T8"/>
    <mergeCell ref="J8:J9"/>
    <mergeCell ref="P8:P9"/>
    <mergeCell ref="K8:L8"/>
    <mergeCell ref="M8:N8"/>
    <mergeCell ref="O8:O9"/>
  </mergeCells>
  <printOptions/>
  <pageMargins left="0.5" right="0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:X3"/>
    </sheetView>
  </sheetViews>
  <sheetFormatPr defaultColWidth="9.140625" defaultRowHeight="12.75"/>
  <cols>
    <col min="1" max="1" width="3.28125" style="6" customWidth="1"/>
    <col min="2" max="2" width="15.421875" style="5" customWidth="1"/>
    <col min="3" max="3" width="4.28125" style="0" customWidth="1"/>
    <col min="4" max="4" width="5.57421875" style="0" customWidth="1"/>
    <col min="5" max="5" width="6.421875" style="0" customWidth="1"/>
    <col min="6" max="6" width="6.7109375" style="0" customWidth="1"/>
    <col min="7" max="7" width="6.28125" style="0" customWidth="1"/>
    <col min="8" max="8" width="5.7109375" style="0" customWidth="1"/>
    <col min="9" max="9" width="4.28125" style="0" customWidth="1"/>
    <col min="10" max="12" width="5.7109375" style="0" customWidth="1"/>
    <col min="13" max="13" width="5.140625" style="0" customWidth="1"/>
    <col min="14" max="17" width="5.7109375" style="0" customWidth="1"/>
    <col min="18" max="18" width="5.421875" style="0" customWidth="1"/>
    <col min="19" max="19" width="5.140625" style="0" customWidth="1"/>
    <col min="20" max="20" width="5.7109375" style="0" customWidth="1"/>
    <col min="21" max="21" width="4.8515625" style="0" customWidth="1"/>
    <col min="22" max="22" width="4.57421875" style="0" customWidth="1"/>
    <col min="23" max="24" width="5.140625" style="0" customWidth="1"/>
    <col min="25" max="25" width="4.7109375" style="0" customWidth="1"/>
    <col min="26" max="26" width="5.7109375" style="0" customWidth="1"/>
  </cols>
  <sheetData>
    <row r="1" spans="2:21" s="20" customFormat="1" ht="18.75">
      <c r="B1" s="43"/>
      <c r="D1" s="105" t="s">
        <v>56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2:21" s="20" customFormat="1" ht="18.75">
      <c r="B2" s="43"/>
      <c r="D2" s="105" t="s">
        <v>112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2:24" s="20" customFormat="1" ht="18.75">
      <c r="B3" s="106" t="s">
        <v>131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" s="8" customFormat="1" ht="15.75">
      <c r="A4" s="44"/>
      <c r="B4" s="45"/>
    </row>
    <row r="5" spans="1:26" s="8" customFormat="1" ht="38.25" customHeight="1">
      <c r="A5" s="113" t="s">
        <v>57</v>
      </c>
      <c r="B5" s="108" t="s">
        <v>58</v>
      </c>
      <c r="C5" s="116" t="s">
        <v>120</v>
      </c>
      <c r="D5" s="117"/>
      <c r="E5" s="117"/>
      <c r="F5" s="118"/>
      <c r="G5" s="94" t="s">
        <v>78</v>
      </c>
      <c r="H5" s="95"/>
      <c r="I5" s="95"/>
      <c r="J5" s="95"/>
      <c r="K5" s="95"/>
      <c r="L5" s="96"/>
      <c r="M5" s="94" t="s">
        <v>82</v>
      </c>
      <c r="N5" s="95"/>
      <c r="O5" s="95"/>
      <c r="P5" s="95"/>
      <c r="Q5" s="95"/>
      <c r="R5" s="96"/>
      <c r="S5" s="94" t="s">
        <v>32</v>
      </c>
      <c r="T5" s="95"/>
      <c r="U5" s="95"/>
      <c r="V5" s="95"/>
      <c r="W5" s="95"/>
      <c r="X5" s="95"/>
      <c r="Y5" s="95"/>
      <c r="Z5" s="96"/>
    </row>
    <row r="6" spans="1:26" s="8" customFormat="1" ht="25.5" customHeight="1">
      <c r="A6" s="114"/>
      <c r="B6" s="109"/>
      <c r="C6" s="111" t="s">
        <v>53</v>
      </c>
      <c r="D6" s="111" t="s">
        <v>54</v>
      </c>
      <c r="E6" s="111" t="s">
        <v>128</v>
      </c>
      <c r="F6" s="111" t="s">
        <v>55</v>
      </c>
      <c r="G6" s="111" t="s">
        <v>115</v>
      </c>
      <c r="H6" s="111" t="s">
        <v>116</v>
      </c>
      <c r="I6" s="119" t="s">
        <v>31</v>
      </c>
      <c r="J6" s="119"/>
      <c r="K6" s="119"/>
      <c r="L6" s="119"/>
      <c r="M6" s="103" t="s">
        <v>85</v>
      </c>
      <c r="N6" s="107"/>
      <c r="O6" s="104"/>
      <c r="P6" s="97" t="s">
        <v>87</v>
      </c>
      <c r="Q6" s="98"/>
      <c r="R6" s="99"/>
      <c r="S6" s="100" t="s">
        <v>99</v>
      </c>
      <c r="T6" s="97" t="s">
        <v>91</v>
      </c>
      <c r="U6" s="99"/>
      <c r="V6" s="97" t="s">
        <v>92</v>
      </c>
      <c r="W6" s="99"/>
      <c r="X6" s="97" t="s">
        <v>93</v>
      </c>
      <c r="Y6" s="99"/>
      <c r="Z6" s="100" t="s">
        <v>100</v>
      </c>
    </row>
    <row r="7" spans="1:26" s="8" customFormat="1" ht="54" customHeight="1">
      <c r="A7" s="115"/>
      <c r="B7" s="110"/>
      <c r="C7" s="112"/>
      <c r="D7" s="112"/>
      <c r="E7" s="112"/>
      <c r="F7" s="112"/>
      <c r="G7" s="112"/>
      <c r="H7" s="112"/>
      <c r="I7" s="12" t="s">
        <v>118</v>
      </c>
      <c r="J7" s="12" t="s">
        <v>117</v>
      </c>
      <c r="K7" s="12" t="s">
        <v>119</v>
      </c>
      <c r="L7" s="12" t="s">
        <v>55</v>
      </c>
      <c r="M7" s="9" t="s">
        <v>95</v>
      </c>
      <c r="N7" s="12" t="s">
        <v>113</v>
      </c>
      <c r="O7" s="12" t="s">
        <v>114</v>
      </c>
      <c r="P7" s="9" t="s">
        <v>96</v>
      </c>
      <c r="Q7" s="9" t="s">
        <v>97</v>
      </c>
      <c r="R7" s="9" t="s">
        <v>98</v>
      </c>
      <c r="S7" s="101"/>
      <c r="T7" s="9" t="s">
        <v>119</v>
      </c>
      <c r="U7" s="9" t="s">
        <v>55</v>
      </c>
      <c r="V7" s="9" t="s">
        <v>119</v>
      </c>
      <c r="W7" s="9" t="s">
        <v>55</v>
      </c>
      <c r="X7" s="9" t="s">
        <v>119</v>
      </c>
      <c r="Y7" s="9" t="s">
        <v>55</v>
      </c>
      <c r="Z7" s="101"/>
    </row>
    <row r="8" spans="1:26" s="48" customFormat="1" ht="18.75" customHeight="1">
      <c r="A8" s="46"/>
      <c r="B8" s="47" t="s">
        <v>76</v>
      </c>
      <c r="C8" s="47">
        <f aca="true" t="shared" si="0" ref="C8:Z8">SUM(C9+C10)</f>
        <v>4</v>
      </c>
      <c r="D8" s="47">
        <f t="shared" si="0"/>
        <v>464</v>
      </c>
      <c r="E8" s="47">
        <f t="shared" si="0"/>
        <v>200</v>
      </c>
      <c r="F8" s="47">
        <f t="shared" si="0"/>
        <v>3657</v>
      </c>
      <c r="G8" s="47">
        <f t="shared" si="0"/>
        <v>15</v>
      </c>
      <c r="H8" s="47">
        <f t="shared" si="0"/>
        <v>277</v>
      </c>
      <c r="I8" s="47">
        <f t="shared" si="0"/>
        <v>3</v>
      </c>
      <c r="J8" s="47">
        <f t="shared" si="0"/>
        <v>130</v>
      </c>
      <c r="K8" s="47">
        <f t="shared" si="0"/>
        <v>131</v>
      </c>
      <c r="L8" s="47">
        <f t="shared" si="0"/>
        <v>2924</v>
      </c>
      <c r="M8" s="47">
        <f t="shared" si="0"/>
        <v>1</v>
      </c>
      <c r="N8" s="47">
        <f t="shared" si="0"/>
        <v>26</v>
      </c>
      <c r="O8" s="47">
        <f t="shared" si="0"/>
        <v>2</v>
      </c>
      <c r="P8" s="47">
        <f t="shared" si="0"/>
        <v>13</v>
      </c>
      <c r="Q8" s="47">
        <f t="shared" si="0"/>
        <v>40</v>
      </c>
      <c r="R8" s="47">
        <f t="shared" si="0"/>
        <v>1</v>
      </c>
      <c r="S8" s="47">
        <f t="shared" si="0"/>
        <v>277</v>
      </c>
      <c r="T8" s="47">
        <f t="shared" si="0"/>
        <v>28</v>
      </c>
      <c r="U8" s="47">
        <f t="shared" si="0"/>
        <v>106</v>
      </c>
      <c r="V8" s="47">
        <f t="shared" si="0"/>
        <v>1</v>
      </c>
      <c r="W8" s="47">
        <f t="shared" si="0"/>
        <v>106</v>
      </c>
      <c r="X8" s="47">
        <f t="shared" si="0"/>
        <v>0</v>
      </c>
      <c r="Y8" s="47">
        <f t="shared" si="0"/>
        <v>140</v>
      </c>
      <c r="Z8" s="47">
        <f t="shared" si="0"/>
        <v>104</v>
      </c>
    </row>
    <row r="9" spans="1:26" s="8" customFormat="1" ht="18.75" customHeight="1">
      <c r="A9" s="49"/>
      <c r="B9" s="50" t="s">
        <v>4</v>
      </c>
      <c r="C9" s="51"/>
      <c r="D9" s="51">
        <f aca="true" t="shared" si="1" ref="D9:Z9">SUM(D12+D15+D18+D21+D24+D27+D30+D33+D36+D39+D42+D45+D48)</f>
        <v>322</v>
      </c>
      <c r="E9" s="51">
        <f>SUM(E12+E15+E18+E21+E24+E27+E30+E33+E36+E39+E42+E45+E48)</f>
        <v>65</v>
      </c>
      <c r="F9" s="51">
        <f>SUM(F12+F15+F18+F21+F24+F27+F30+F33+F36+F39+F42+F45+F48)</f>
        <v>3642</v>
      </c>
      <c r="G9" s="51">
        <f t="shared" si="1"/>
        <v>14</v>
      </c>
      <c r="H9" s="51">
        <f t="shared" si="1"/>
        <v>277</v>
      </c>
      <c r="I9" s="51"/>
      <c r="J9" s="51"/>
      <c r="K9" s="51">
        <f t="shared" si="1"/>
        <v>0</v>
      </c>
      <c r="L9" s="51">
        <f t="shared" si="1"/>
        <v>2909</v>
      </c>
      <c r="M9" s="51"/>
      <c r="N9" s="51">
        <f t="shared" si="1"/>
        <v>19</v>
      </c>
      <c r="O9" s="51">
        <f t="shared" si="1"/>
        <v>0</v>
      </c>
      <c r="P9" s="51">
        <f t="shared" si="1"/>
        <v>12</v>
      </c>
      <c r="Q9" s="51">
        <f t="shared" si="1"/>
        <v>37</v>
      </c>
      <c r="R9" s="51"/>
      <c r="S9" s="51">
        <f t="shared" si="1"/>
        <v>277</v>
      </c>
      <c r="T9" s="51">
        <f t="shared" si="1"/>
        <v>28</v>
      </c>
      <c r="U9" s="51">
        <f t="shared" si="1"/>
        <v>106</v>
      </c>
      <c r="V9" s="51"/>
      <c r="W9" s="51">
        <f t="shared" si="1"/>
        <v>106</v>
      </c>
      <c r="X9" s="51"/>
      <c r="Y9" s="51">
        <f t="shared" si="1"/>
        <v>140</v>
      </c>
      <c r="Z9" s="51">
        <f t="shared" si="1"/>
        <v>104</v>
      </c>
    </row>
    <row r="10" spans="1:26" s="8" customFormat="1" ht="18.75" customHeight="1">
      <c r="A10" s="52"/>
      <c r="B10" s="53" t="s">
        <v>5</v>
      </c>
      <c r="C10" s="54">
        <f aca="true" t="shared" si="2" ref="C10:X10">SUM(C13+C16+C19+C22+C25+C28+C31+C34+C37+C40+C43+C46+C49)</f>
        <v>4</v>
      </c>
      <c r="D10" s="54">
        <f t="shared" si="2"/>
        <v>142</v>
      </c>
      <c r="E10" s="54">
        <f t="shared" si="2"/>
        <v>135</v>
      </c>
      <c r="F10" s="54">
        <f t="shared" si="2"/>
        <v>15</v>
      </c>
      <c r="G10" s="54">
        <f t="shared" si="2"/>
        <v>1</v>
      </c>
      <c r="H10" s="54"/>
      <c r="I10" s="54">
        <f t="shared" si="2"/>
        <v>3</v>
      </c>
      <c r="J10" s="54">
        <f t="shared" si="2"/>
        <v>130</v>
      </c>
      <c r="K10" s="54">
        <f t="shared" si="2"/>
        <v>131</v>
      </c>
      <c r="L10" s="54">
        <f t="shared" si="2"/>
        <v>15</v>
      </c>
      <c r="M10" s="54">
        <f t="shared" si="2"/>
        <v>1</v>
      </c>
      <c r="N10" s="54">
        <f t="shared" si="2"/>
        <v>7</v>
      </c>
      <c r="O10" s="54">
        <f t="shared" si="2"/>
        <v>2</v>
      </c>
      <c r="P10" s="54">
        <f t="shared" si="2"/>
        <v>1</v>
      </c>
      <c r="Q10" s="54">
        <f t="shared" si="2"/>
        <v>3</v>
      </c>
      <c r="R10" s="54">
        <f t="shared" si="2"/>
        <v>1</v>
      </c>
      <c r="S10" s="54"/>
      <c r="T10" s="54"/>
      <c r="U10" s="54"/>
      <c r="V10" s="54">
        <f t="shared" si="2"/>
        <v>1</v>
      </c>
      <c r="W10" s="54"/>
      <c r="X10" s="54">
        <f t="shared" si="2"/>
        <v>0</v>
      </c>
      <c r="Y10" s="54"/>
      <c r="Z10" s="54"/>
    </row>
    <row r="11" spans="1:26" s="48" customFormat="1" ht="18.75" customHeight="1">
      <c r="A11" s="55">
        <v>1</v>
      </c>
      <c r="B11" s="32" t="s">
        <v>63</v>
      </c>
      <c r="C11" s="32"/>
      <c r="D11" s="32">
        <f aca="true" t="shared" si="3" ref="D11:Z11">SUM(D12+D13)</f>
        <v>36</v>
      </c>
      <c r="E11" s="32">
        <f t="shared" si="3"/>
        <v>11</v>
      </c>
      <c r="F11" s="32">
        <f t="shared" si="3"/>
        <v>325</v>
      </c>
      <c r="G11" s="32">
        <f t="shared" si="3"/>
        <v>1</v>
      </c>
      <c r="H11" s="32">
        <f t="shared" si="3"/>
        <v>27</v>
      </c>
      <c r="I11" s="32"/>
      <c r="J11" s="32">
        <f t="shared" si="3"/>
        <v>5</v>
      </c>
      <c r="K11" s="32">
        <f t="shared" si="3"/>
        <v>5</v>
      </c>
      <c r="L11" s="32">
        <f t="shared" si="3"/>
        <v>270</v>
      </c>
      <c r="M11" s="32"/>
      <c r="N11" s="32">
        <f t="shared" si="3"/>
        <v>1</v>
      </c>
      <c r="O11" s="32">
        <f t="shared" si="3"/>
        <v>1</v>
      </c>
      <c r="P11" s="32">
        <f t="shared" si="3"/>
        <v>1</v>
      </c>
      <c r="Q11" s="32">
        <f t="shared" si="3"/>
        <v>4</v>
      </c>
      <c r="R11" s="32"/>
      <c r="S11" s="32">
        <f t="shared" si="3"/>
        <v>27</v>
      </c>
      <c r="T11" s="32">
        <f t="shared" si="3"/>
        <v>2</v>
      </c>
      <c r="U11" s="32">
        <f t="shared" si="3"/>
        <v>6</v>
      </c>
      <c r="V11" s="32"/>
      <c r="W11" s="32">
        <f t="shared" si="3"/>
        <v>6</v>
      </c>
      <c r="X11" s="32"/>
      <c r="Y11" s="32">
        <f t="shared" si="3"/>
        <v>10</v>
      </c>
      <c r="Z11" s="32">
        <f t="shared" si="3"/>
        <v>6</v>
      </c>
    </row>
    <row r="12" spans="1:26" s="8" customFormat="1" ht="18.75" customHeight="1">
      <c r="A12" s="52"/>
      <c r="B12" s="53" t="s">
        <v>4</v>
      </c>
      <c r="C12" s="54"/>
      <c r="D12" s="54">
        <f>SUM(G12+H12+J12+N12+O12+P12+R12)</f>
        <v>29</v>
      </c>
      <c r="E12" s="54">
        <f>SUM(K12+Q12+V12+X12+T12)</f>
        <v>6</v>
      </c>
      <c r="F12" s="54">
        <f>SUM(L12+S12+U12+W12+Y12+Z12)</f>
        <v>311</v>
      </c>
      <c r="G12" s="54">
        <v>1</v>
      </c>
      <c r="H12" s="54">
        <v>27</v>
      </c>
      <c r="I12" s="54"/>
      <c r="J12" s="54"/>
      <c r="K12" s="54"/>
      <c r="L12" s="54">
        <v>256</v>
      </c>
      <c r="M12" s="54"/>
      <c r="N12" s="54"/>
      <c r="O12" s="54"/>
      <c r="P12" s="54">
        <v>1</v>
      </c>
      <c r="Q12" s="54">
        <v>4</v>
      </c>
      <c r="R12" s="54"/>
      <c r="S12" s="54">
        <v>27</v>
      </c>
      <c r="T12" s="54">
        <v>2</v>
      </c>
      <c r="U12" s="54">
        <v>6</v>
      </c>
      <c r="V12" s="54"/>
      <c r="W12" s="54">
        <v>6</v>
      </c>
      <c r="X12" s="54"/>
      <c r="Y12" s="54">
        <v>10</v>
      </c>
      <c r="Z12" s="54">
        <v>6</v>
      </c>
    </row>
    <row r="13" spans="1:26" s="8" customFormat="1" ht="18.75" customHeight="1">
      <c r="A13" s="52"/>
      <c r="B13" s="53" t="s">
        <v>5</v>
      </c>
      <c r="C13" s="54"/>
      <c r="D13" s="54">
        <f aca="true" t="shared" si="4" ref="D13:D49">SUM(G13+H13+J13+N13+O13+P13+R13)</f>
        <v>7</v>
      </c>
      <c r="E13" s="54">
        <f>SUM(K13+Q13+V13+X13+T13)</f>
        <v>5</v>
      </c>
      <c r="F13" s="54">
        <f aca="true" t="shared" si="5" ref="F13:F48">SUM(L13+S13+U13+W13+Y13+Z13)</f>
        <v>14</v>
      </c>
      <c r="G13" s="54"/>
      <c r="H13" s="54"/>
      <c r="I13" s="54"/>
      <c r="J13" s="54">
        <v>5</v>
      </c>
      <c r="K13" s="54">
        <v>5</v>
      </c>
      <c r="L13" s="54">
        <v>14</v>
      </c>
      <c r="M13" s="54"/>
      <c r="N13" s="54">
        <v>1</v>
      </c>
      <c r="O13" s="54">
        <v>1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s="48" customFormat="1" ht="18.75" customHeight="1">
      <c r="A14" s="55">
        <v>2</v>
      </c>
      <c r="B14" s="32" t="s">
        <v>64</v>
      </c>
      <c r="C14" s="32"/>
      <c r="D14" s="32">
        <f aca="true" t="shared" si="6" ref="D14:Z14">SUM(D15+D16)</f>
        <v>40</v>
      </c>
      <c r="E14" s="32">
        <f t="shared" si="6"/>
        <v>15</v>
      </c>
      <c r="F14" s="54">
        <f t="shared" si="5"/>
        <v>356</v>
      </c>
      <c r="G14" s="32">
        <f t="shared" si="6"/>
        <v>1</v>
      </c>
      <c r="H14" s="32">
        <f t="shared" si="6"/>
        <v>33</v>
      </c>
      <c r="I14" s="32"/>
      <c r="J14" s="32">
        <f t="shared" si="6"/>
        <v>2</v>
      </c>
      <c r="K14" s="32">
        <f t="shared" si="6"/>
        <v>8</v>
      </c>
      <c r="L14" s="32">
        <f t="shared" si="6"/>
        <v>295</v>
      </c>
      <c r="M14" s="32"/>
      <c r="N14" s="32">
        <f t="shared" si="6"/>
        <v>3</v>
      </c>
      <c r="O14" s="32"/>
      <c r="P14" s="32">
        <f t="shared" si="6"/>
        <v>1</v>
      </c>
      <c r="Q14" s="32">
        <f t="shared" si="6"/>
        <v>3</v>
      </c>
      <c r="R14" s="32"/>
      <c r="S14" s="32">
        <f t="shared" si="6"/>
        <v>33</v>
      </c>
      <c r="T14" s="32">
        <f t="shared" si="6"/>
        <v>3</v>
      </c>
      <c r="U14" s="32">
        <f t="shared" si="6"/>
        <v>6</v>
      </c>
      <c r="V14" s="32">
        <f t="shared" si="6"/>
        <v>1</v>
      </c>
      <c r="W14" s="32">
        <f t="shared" si="6"/>
        <v>6</v>
      </c>
      <c r="X14" s="32">
        <f t="shared" si="6"/>
        <v>0</v>
      </c>
      <c r="Y14" s="32">
        <f t="shared" si="6"/>
        <v>10</v>
      </c>
      <c r="Z14" s="32">
        <f t="shared" si="6"/>
        <v>6</v>
      </c>
    </row>
    <row r="15" spans="1:26" s="8" customFormat="1" ht="18.75" customHeight="1">
      <c r="A15" s="52"/>
      <c r="B15" s="53" t="s">
        <v>4</v>
      </c>
      <c r="C15" s="54"/>
      <c r="D15" s="54">
        <f t="shared" si="4"/>
        <v>37</v>
      </c>
      <c r="E15" s="54">
        <f>SUM(K15+Q15+V15+X15+T15)</f>
        <v>6</v>
      </c>
      <c r="F15" s="54">
        <f t="shared" si="5"/>
        <v>355</v>
      </c>
      <c r="G15" s="54">
        <v>1</v>
      </c>
      <c r="H15" s="54">
        <v>33</v>
      </c>
      <c r="I15" s="54"/>
      <c r="J15" s="54"/>
      <c r="K15" s="54"/>
      <c r="L15" s="54">
        <v>294</v>
      </c>
      <c r="M15" s="54"/>
      <c r="N15" s="54">
        <v>2</v>
      </c>
      <c r="O15" s="54"/>
      <c r="P15" s="54">
        <v>1</v>
      </c>
      <c r="Q15" s="54">
        <v>3</v>
      </c>
      <c r="R15" s="54"/>
      <c r="S15" s="54">
        <v>33</v>
      </c>
      <c r="T15" s="54">
        <v>3</v>
      </c>
      <c r="U15" s="54">
        <v>6</v>
      </c>
      <c r="V15" s="54"/>
      <c r="W15" s="54">
        <v>6</v>
      </c>
      <c r="X15" s="54"/>
      <c r="Y15" s="54">
        <v>10</v>
      </c>
      <c r="Z15" s="54">
        <v>6</v>
      </c>
    </row>
    <row r="16" spans="1:26" s="8" customFormat="1" ht="18.75" customHeight="1">
      <c r="A16" s="52"/>
      <c r="B16" s="53" t="s">
        <v>5</v>
      </c>
      <c r="C16" s="54"/>
      <c r="D16" s="54">
        <f t="shared" si="4"/>
        <v>3</v>
      </c>
      <c r="E16" s="54">
        <f>SUM(K16+Q16+V16+X16)</f>
        <v>9</v>
      </c>
      <c r="F16" s="54">
        <f t="shared" si="5"/>
        <v>1</v>
      </c>
      <c r="G16" s="54"/>
      <c r="H16" s="54"/>
      <c r="I16" s="54"/>
      <c r="J16" s="54">
        <v>2</v>
      </c>
      <c r="K16" s="54">
        <v>8</v>
      </c>
      <c r="L16" s="54">
        <v>1</v>
      </c>
      <c r="M16" s="54"/>
      <c r="N16" s="54">
        <v>1</v>
      </c>
      <c r="O16" s="54"/>
      <c r="P16" s="54"/>
      <c r="Q16" s="54"/>
      <c r="R16" s="54"/>
      <c r="S16" s="54"/>
      <c r="T16" s="54"/>
      <c r="U16" s="54"/>
      <c r="V16" s="54">
        <v>1</v>
      </c>
      <c r="W16" s="54"/>
      <c r="X16" s="54"/>
      <c r="Y16" s="54"/>
      <c r="Z16" s="54"/>
    </row>
    <row r="17" spans="1:26" s="48" customFormat="1" ht="18.75" customHeight="1">
      <c r="A17" s="55">
        <v>3</v>
      </c>
      <c r="B17" s="32" t="s">
        <v>65</v>
      </c>
      <c r="C17" s="32"/>
      <c r="D17" s="32">
        <f>SUM(D18+D19)</f>
        <v>35</v>
      </c>
      <c r="E17" s="32">
        <f aca="true" t="shared" si="7" ref="E17:Z17">SUM(E18+E19)</f>
        <v>13</v>
      </c>
      <c r="F17" s="54">
        <f t="shared" si="5"/>
        <v>344</v>
      </c>
      <c r="G17" s="32">
        <f t="shared" si="7"/>
        <v>1</v>
      </c>
      <c r="H17" s="32">
        <f t="shared" si="7"/>
        <v>28</v>
      </c>
      <c r="I17" s="32"/>
      <c r="J17" s="32">
        <f t="shared" si="7"/>
        <v>3</v>
      </c>
      <c r="K17" s="32">
        <f t="shared" si="7"/>
        <v>8</v>
      </c>
      <c r="L17" s="32">
        <f t="shared" si="7"/>
        <v>276</v>
      </c>
      <c r="M17" s="32"/>
      <c r="N17" s="32">
        <f t="shared" si="7"/>
        <v>2</v>
      </c>
      <c r="O17" s="32"/>
      <c r="P17" s="32">
        <f t="shared" si="7"/>
        <v>1</v>
      </c>
      <c r="Q17" s="32">
        <f t="shared" si="7"/>
        <v>2</v>
      </c>
      <c r="R17" s="32"/>
      <c r="S17" s="32">
        <f t="shared" si="7"/>
        <v>28</v>
      </c>
      <c r="T17" s="32">
        <f t="shared" si="7"/>
        <v>3</v>
      </c>
      <c r="U17" s="32">
        <f t="shared" si="7"/>
        <v>10</v>
      </c>
      <c r="V17" s="32"/>
      <c r="W17" s="32">
        <f t="shared" si="7"/>
        <v>10</v>
      </c>
      <c r="X17" s="32"/>
      <c r="Y17" s="32">
        <f t="shared" si="7"/>
        <v>10</v>
      </c>
      <c r="Z17" s="32">
        <f t="shared" si="7"/>
        <v>10</v>
      </c>
    </row>
    <row r="18" spans="1:26" s="8" customFormat="1" ht="18.75" customHeight="1">
      <c r="A18" s="52"/>
      <c r="B18" s="53" t="s">
        <v>4</v>
      </c>
      <c r="C18" s="54"/>
      <c r="D18" s="54">
        <f t="shared" si="4"/>
        <v>32</v>
      </c>
      <c r="E18" s="54">
        <f>SUM(K18+Q18+V18+X18+T18)</f>
        <v>5</v>
      </c>
      <c r="F18" s="54">
        <f t="shared" si="5"/>
        <v>344</v>
      </c>
      <c r="G18" s="54">
        <v>1</v>
      </c>
      <c r="H18" s="54">
        <v>28</v>
      </c>
      <c r="I18" s="54"/>
      <c r="J18" s="54"/>
      <c r="K18" s="54"/>
      <c r="L18" s="54">
        <v>276</v>
      </c>
      <c r="M18" s="54"/>
      <c r="N18" s="54">
        <v>2</v>
      </c>
      <c r="O18" s="54"/>
      <c r="P18" s="54">
        <v>1</v>
      </c>
      <c r="Q18" s="54">
        <v>2</v>
      </c>
      <c r="R18" s="54"/>
      <c r="S18" s="54">
        <v>28</v>
      </c>
      <c r="T18" s="54">
        <v>3</v>
      </c>
      <c r="U18" s="54">
        <v>10</v>
      </c>
      <c r="V18" s="54"/>
      <c r="W18" s="54">
        <v>10</v>
      </c>
      <c r="X18" s="54"/>
      <c r="Y18" s="54">
        <v>10</v>
      </c>
      <c r="Z18" s="54">
        <v>10</v>
      </c>
    </row>
    <row r="19" spans="1:26" s="8" customFormat="1" ht="18.75" customHeight="1">
      <c r="A19" s="52"/>
      <c r="B19" s="53" t="s">
        <v>5</v>
      </c>
      <c r="C19" s="54"/>
      <c r="D19" s="54">
        <f t="shared" si="4"/>
        <v>3</v>
      </c>
      <c r="E19" s="54">
        <f>SUM(K19+Q19+V19+X19)</f>
        <v>8</v>
      </c>
      <c r="F19" s="54"/>
      <c r="G19" s="54"/>
      <c r="H19" s="54"/>
      <c r="I19" s="54"/>
      <c r="J19" s="54">
        <v>3</v>
      </c>
      <c r="K19" s="54">
        <v>8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s="48" customFormat="1" ht="18.75" customHeight="1">
      <c r="A20" s="55">
        <v>4</v>
      </c>
      <c r="B20" s="32" t="s">
        <v>66</v>
      </c>
      <c r="C20" s="32"/>
      <c r="D20" s="32">
        <f aca="true" t="shared" si="8" ref="D20:Z20">SUM(D21+D22)</f>
        <v>29</v>
      </c>
      <c r="E20" s="32">
        <f t="shared" si="8"/>
        <v>23</v>
      </c>
      <c r="F20" s="54">
        <f t="shared" si="5"/>
        <v>336</v>
      </c>
      <c r="G20" s="32">
        <f t="shared" si="8"/>
        <v>1</v>
      </c>
      <c r="H20" s="32">
        <f t="shared" si="8"/>
        <v>23</v>
      </c>
      <c r="I20" s="32"/>
      <c r="J20" s="32">
        <f t="shared" si="8"/>
        <v>3</v>
      </c>
      <c r="K20" s="32">
        <f t="shared" si="8"/>
        <v>17</v>
      </c>
      <c r="L20" s="32">
        <f t="shared" si="8"/>
        <v>285</v>
      </c>
      <c r="M20" s="32"/>
      <c r="N20" s="32">
        <f t="shared" si="8"/>
        <v>1</v>
      </c>
      <c r="O20" s="32"/>
      <c r="P20" s="32">
        <f t="shared" si="8"/>
        <v>1</v>
      </c>
      <c r="Q20" s="32">
        <f t="shared" si="8"/>
        <v>3</v>
      </c>
      <c r="R20" s="32"/>
      <c r="S20" s="32">
        <f t="shared" si="8"/>
        <v>23</v>
      </c>
      <c r="T20" s="32">
        <f t="shared" si="8"/>
        <v>3</v>
      </c>
      <c r="U20" s="32">
        <f t="shared" si="8"/>
        <v>6</v>
      </c>
      <c r="V20" s="32"/>
      <c r="W20" s="32">
        <f t="shared" si="8"/>
        <v>6</v>
      </c>
      <c r="X20" s="32"/>
      <c r="Y20" s="32">
        <f t="shared" si="8"/>
        <v>10</v>
      </c>
      <c r="Z20" s="32">
        <f t="shared" si="8"/>
        <v>6</v>
      </c>
    </row>
    <row r="21" spans="1:26" s="8" customFormat="1" ht="18.75" customHeight="1">
      <c r="A21" s="52"/>
      <c r="B21" s="53" t="s">
        <v>4</v>
      </c>
      <c r="C21" s="54"/>
      <c r="D21" s="54">
        <f t="shared" si="4"/>
        <v>25</v>
      </c>
      <c r="E21" s="54">
        <f>SUM(K21+Q21+V21+X21+T21)</f>
        <v>6</v>
      </c>
      <c r="F21" s="54">
        <f t="shared" si="5"/>
        <v>336</v>
      </c>
      <c r="G21" s="54">
        <v>1</v>
      </c>
      <c r="H21" s="54">
        <v>23</v>
      </c>
      <c r="I21" s="54"/>
      <c r="J21" s="54"/>
      <c r="K21" s="54"/>
      <c r="L21" s="54">
        <v>285</v>
      </c>
      <c r="M21" s="54"/>
      <c r="N21" s="54"/>
      <c r="O21" s="54"/>
      <c r="P21" s="54">
        <v>1</v>
      </c>
      <c r="Q21" s="54">
        <v>3</v>
      </c>
      <c r="R21" s="54"/>
      <c r="S21" s="54">
        <v>23</v>
      </c>
      <c r="T21" s="54">
        <v>3</v>
      </c>
      <c r="U21" s="54">
        <v>6</v>
      </c>
      <c r="V21" s="54"/>
      <c r="W21" s="54">
        <v>6</v>
      </c>
      <c r="X21" s="54"/>
      <c r="Y21" s="54">
        <v>10</v>
      </c>
      <c r="Z21" s="54">
        <v>6</v>
      </c>
    </row>
    <row r="22" spans="1:26" s="8" customFormat="1" ht="18.75" customHeight="1">
      <c r="A22" s="52"/>
      <c r="B22" s="53" t="s">
        <v>5</v>
      </c>
      <c r="C22" s="54"/>
      <c r="D22" s="54">
        <f t="shared" si="4"/>
        <v>4</v>
      </c>
      <c r="E22" s="54">
        <f>SUM(K22+Q22+V22+X22)</f>
        <v>17</v>
      </c>
      <c r="F22" s="54"/>
      <c r="G22" s="54"/>
      <c r="H22" s="54"/>
      <c r="I22" s="54"/>
      <c r="J22" s="54">
        <v>3</v>
      </c>
      <c r="K22" s="54">
        <v>17</v>
      </c>
      <c r="L22" s="54"/>
      <c r="M22" s="54"/>
      <c r="N22" s="54">
        <v>1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48" customFormat="1" ht="18.75" customHeight="1">
      <c r="A23" s="55">
        <v>5</v>
      </c>
      <c r="B23" s="32" t="s">
        <v>67</v>
      </c>
      <c r="C23" s="32"/>
      <c r="D23" s="32">
        <f aca="true" t="shared" si="9" ref="D23:Z23">SUM(D24+D25)</f>
        <v>27</v>
      </c>
      <c r="E23" s="32">
        <f t="shared" si="9"/>
        <v>13</v>
      </c>
      <c r="F23" s="54">
        <f t="shared" si="5"/>
        <v>241</v>
      </c>
      <c r="G23" s="32">
        <f t="shared" si="9"/>
        <v>1</v>
      </c>
      <c r="H23" s="32">
        <f t="shared" si="9"/>
        <v>17</v>
      </c>
      <c r="I23" s="32"/>
      <c r="J23" s="32">
        <f t="shared" si="9"/>
        <v>7</v>
      </c>
      <c r="K23" s="32">
        <f t="shared" si="9"/>
        <v>7</v>
      </c>
      <c r="L23" s="32">
        <f t="shared" si="9"/>
        <v>196</v>
      </c>
      <c r="M23" s="32"/>
      <c r="N23" s="32">
        <f t="shared" si="9"/>
        <v>1</v>
      </c>
      <c r="O23" s="32"/>
      <c r="P23" s="32">
        <f t="shared" si="9"/>
        <v>1</v>
      </c>
      <c r="Q23" s="32">
        <f t="shared" si="9"/>
        <v>4</v>
      </c>
      <c r="R23" s="32"/>
      <c r="S23" s="32">
        <f t="shared" si="9"/>
        <v>17</v>
      </c>
      <c r="T23" s="32">
        <f t="shared" si="9"/>
        <v>2</v>
      </c>
      <c r="U23" s="32">
        <f t="shared" si="9"/>
        <v>6</v>
      </c>
      <c r="V23" s="32"/>
      <c r="W23" s="32">
        <f t="shared" si="9"/>
        <v>6</v>
      </c>
      <c r="X23" s="32"/>
      <c r="Y23" s="32">
        <f t="shared" si="9"/>
        <v>10</v>
      </c>
      <c r="Z23" s="32">
        <f t="shared" si="9"/>
        <v>6</v>
      </c>
    </row>
    <row r="24" spans="1:26" s="8" customFormat="1" ht="18.75" customHeight="1">
      <c r="A24" s="52"/>
      <c r="B24" s="53" t="s">
        <v>4</v>
      </c>
      <c r="C24" s="54"/>
      <c r="D24" s="54">
        <f t="shared" si="4"/>
        <v>20</v>
      </c>
      <c r="E24" s="54">
        <f>SUM(K24+Q24+V24+X24+T24)</f>
        <v>6</v>
      </c>
      <c r="F24" s="54">
        <f t="shared" si="5"/>
        <v>241</v>
      </c>
      <c r="G24" s="54">
        <v>1</v>
      </c>
      <c r="H24" s="54">
        <v>17</v>
      </c>
      <c r="I24" s="54"/>
      <c r="J24" s="54"/>
      <c r="K24" s="54"/>
      <c r="L24" s="54">
        <v>196</v>
      </c>
      <c r="M24" s="54"/>
      <c r="N24" s="54">
        <v>1</v>
      </c>
      <c r="O24" s="54"/>
      <c r="P24" s="54">
        <v>1</v>
      </c>
      <c r="Q24" s="54">
        <v>4</v>
      </c>
      <c r="R24" s="54"/>
      <c r="S24" s="54">
        <v>17</v>
      </c>
      <c r="T24" s="54">
        <v>2</v>
      </c>
      <c r="U24" s="54">
        <v>6</v>
      </c>
      <c r="V24" s="54"/>
      <c r="W24" s="54">
        <v>6</v>
      </c>
      <c r="X24" s="54"/>
      <c r="Y24" s="54">
        <v>10</v>
      </c>
      <c r="Z24" s="54">
        <v>6</v>
      </c>
    </row>
    <row r="25" spans="1:26" s="8" customFormat="1" ht="18.75" customHeight="1">
      <c r="A25" s="52"/>
      <c r="B25" s="53" t="s">
        <v>5</v>
      </c>
      <c r="C25" s="54"/>
      <c r="D25" s="54">
        <f t="shared" si="4"/>
        <v>7</v>
      </c>
      <c r="E25" s="54">
        <f>SUM(K25+Q25+V25+X25)</f>
        <v>7</v>
      </c>
      <c r="F25" s="54"/>
      <c r="G25" s="54"/>
      <c r="H25" s="54"/>
      <c r="I25" s="54"/>
      <c r="J25" s="54">
        <v>7</v>
      </c>
      <c r="K25" s="54">
        <v>7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48" customFormat="1" ht="18.75" customHeight="1">
      <c r="A26" s="55">
        <v>6</v>
      </c>
      <c r="B26" s="32" t="s">
        <v>68</v>
      </c>
      <c r="C26" s="32"/>
      <c r="D26" s="32">
        <f aca="true" t="shared" si="10" ref="D26:Z26">SUM(D27+D28)</f>
        <v>36</v>
      </c>
      <c r="E26" s="32">
        <f t="shared" si="10"/>
        <v>18</v>
      </c>
      <c r="F26" s="54">
        <f t="shared" si="5"/>
        <v>376</v>
      </c>
      <c r="G26" s="32">
        <f t="shared" si="10"/>
        <v>1</v>
      </c>
      <c r="H26" s="32">
        <f t="shared" si="10"/>
        <v>31</v>
      </c>
      <c r="I26" s="32"/>
      <c r="J26" s="32">
        <f t="shared" si="10"/>
        <v>2</v>
      </c>
      <c r="K26" s="32">
        <f t="shared" si="10"/>
        <v>13</v>
      </c>
      <c r="L26" s="32">
        <f t="shared" si="10"/>
        <v>305</v>
      </c>
      <c r="M26" s="32"/>
      <c r="N26" s="32">
        <f t="shared" si="10"/>
        <v>1</v>
      </c>
      <c r="O26" s="32"/>
      <c r="P26" s="32">
        <f t="shared" si="10"/>
        <v>1</v>
      </c>
      <c r="Q26" s="32">
        <f t="shared" si="10"/>
        <v>2</v>
      </c>
      <c r="R26" s="32"/>
      <c r="S26" s="32">
        <f t="shared" si="10"/>
        <v>31</v>
      </c>
      <c r="T26" s="32">
        <f t="shared" si="10"/>
        <v>3</v>
      </c>
      <c r="U26" s="32">
        <f t="shared" si="10"/>
        <v>10</v>
      </c>
      <c r="V26" s="32"/>
      <c r="W26" s="32">
        <f t="shared" si="10"/>
        <v>10</v>
      </c>
      <c r="X26" s="32"/>
      <c r="Y26" s="32">
        <f t="shared" si="10"/>
        <v>10</v>
      </c>
      <c r="Z26" s="32">
        <f t="shared" si="10"/>
        <v>10</v>
      </c>
    </row>
    <row r="27" spans="1:26" s="8" customFormat="1" ht="18.75" customHeight="1">
      <c r="A27" s="52"/>
      <c r="B27" s="53" t="s">
        <v>4</v>
      </c>
      <c r="C27" s="54"/>
      <c r="D27" s="54">
        <f t="shared" si="4"/>
        <v>34</v>
      </c>
      <c r="E27" s="54">
        <f>SUM(K27+Q27+V27+X27+T27)</f>
        <v>5</v>
      </c>
      <c r="F27" s="54">
        <f t="shared" si="5"/>
        <v>376</v>
      </c>
      <c r="G27" s="54">
        <v>1</v>
      </c>
      <c r="H27" s="54">
        <v>31</v>
      </c>
      <c r="I27" s="54"/>
      <c r="J27" s="54"/>
      <c r="K27" s="54"/>
      <c r="L27" s="54">
        <v>305</v>
      </c>
      <c r="M27" s="54"/>
      <c r="N27" s="54">
        <v>1</v>
      </c>
      <c r="O27" s="54"/>
      <c r="P27" s="54">
        <v>1</v>
      </c>
      <c r="Q27" s="54">
        <v>2</v>
      </c>
      <c r="R27" s="54"/>
      <c r="S27" s="54">
        <v>31</v>
      </c>
      <c r="T27" s="54">
        <v>3</v>
      </c>
      <c r="U27" s="54">
        <v>10</v>
      </c>
      <c r="V27" s="54"/>
      <c r="W27" s="54">
        <v>10</v>
      </c>
      <c r="X27" s="54"/>
      <c r="Y27" s="54">
        <v>10</v>
      </c>
      <c r="Z27" s="54">
        <v>10</v>
      </c>
    </row>
    <row r="28" spans="1:26" s="8" customFormat="1" ht="18.75" customHeight="1">
      <c r="A28" s="52"/>
      <c r="B28" s="53" t="s">
        <v>5</v>
      </c>
      <c r="C28" s="54"/>
      <c r="D28" s="54">
        <f t="shared" si="4"/>
        <v>2</v>
      </c>
      <c r="E28" s="54">
        <f>SUM(K28+Q28+V28+X28)</f>
        <v>13</v>
      </c>
      <c r="F28" s="54"/>
      <c r="G28" s="54"/>
      <c r="H28" s="54"/>
      <c r="I28" s="54"/>
      <c r="J28" s="54">
        <v>2</v>
      </c>
      <c r="K28" s="54">
        <v>13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s="48" customFormat="1" ht="18.75" customHeight="1">
      <c r="A29" s="55">
        <v>7</v>
      </c>
      <c r="B29" s="32" t="s">
        <v>69</v>
      </c>
      <c r="C29" s="32"/>
      <c r="D29" s="32">
        <f aca="true" t="shared" si="11" ref="D29:Z29">SUM(D30+D31)</f>
        <v>22</v>
      </c>
      <c r="E29" s="32">
        <f t="shared" si="11"/>
        <v>10</v>
      </c>
      <c r="F29" s="54">
        <f t="shared" si="5"/>
        <v>305</v>
      </c>
      <c r="G29" s="32">
        <f t="shared" si="11"/>
        <v>1</v>
      </c>
      <c r="H29" s="32">
        <f t="shared" si="11"/>
        <v>17</v>
      </c>
      <c r="I29" s="32"/>
      <c r="J29" s="32">
        <f t="shared" si="11"/>
        <v>2</v>
      </c>
      <c r="K29" s="32">
        <f t="shared" si="11"/>
        <v>6</v>
      </c>
      <c r="L29" s="32">
        <f t="shared" si="11"/>
        <v>223</v>
      </c>
      <c r="M29" s="32"/>
      <c r="N29" s="32">
        <f t="shared" si="11"/>
        <v>1</v>
      </c>
      <c r="O29" s="32"/>
      <c r="P29" s="32">
        <f t="shared" si="11"/>
        <v>1</v>
      </c>
      <c r="Q29" s="32">
        <f t="shared" si="11"/>
        <v>3</v>
      </c>
      <c r="R29" s="32"/>
      <c r="S29" s="32">
        <f t="shared" si="11"/>
        <v>17</v>
      </c>
      <c r="T29" s="32">
        <f t="shared" si="11"/>
        <v>1</v>
      </c>
      <c r="U29" s="32">
        <f t="shared" si="11"/>
        <v>17</v>
      </c>
      <c r="V29" s="32"/>
      <c r="W29" s="32">
        <f t="shared" si="11"/>
        <v>17</v>
      </c>
      <c r="X29" s="32"/>
      <c r="Y29" s="32">
        <f t="shared" si="11"/>
        <v>17</v>
      </c>
      <c r="Z29" s="32">
        <f t="shared" si="11"/>
        <v>14</v>
      </c>
    </row>
    <row r="30" spans="1:26" s="8" customFormat="1" ht="18.75" customHeight="1">
      <c r="A30" s="52"/>
      <c r="B30" s="53" t="s">
        <v>4</v>
      </c>
      <c r="C30" s="54"/>
      <c r="D30" s="54">
        <f t="shared" si="4"/>
        <v>19</v>
      </c>
      <c r="E30" s="54">
        <f>SUM(K30+Q30+V30+X30+T30)</f>
        <v>4</v>
      </c>
      <c r="F30" s="54">
        <f t="shared" si="5"/>
        <v>305</v>
      </c>
      <c r="G30" s="54">
        <v>1</v>
      </c>
      <c r="H30" s="54">
        <v>17</v>
      </c>
      <c r="I30" s="54"/>
      <c r="J30" s="54"/>
      <c r="K30" s="54"/>
      <c r="L30" s="54">
        <v>223</v>
      </c>
      <c r="M30" s="54"/>
      <c r="N30" s="54"/>
      <c r="O30" s="54"/>
      <c r="P30" s="54">
        <v>1</v>
      </c>
      <c r="Q30" s="54">
        <v>3</v>
      </c>
      <c r="R30" s="54"/>
      <c r="S30" s="54">
        <v>17</v>
      </c>
      <c r="T30" s="54">
        <v>1</v>
      </c>
      <c r="U30" s="54">
        <v>17</v>
      </c>
      <c r="V30" s="54"/>
      <c r="W30" s="54">
        <v>17</v>
      </c>
      <c r="X30" s="54"/>
      <c r="Y30" s="54">
        <v>17</v>
      </c>
      <c r="Z30" s="54">
        <v>14</v>
      </c>
    </row>
    <row r="31" spans="1:26" s="8" customFormat="1" ht="18.75" customHeight="1">
      <c r="A31" s="52"/>
      <c r="B31" s="53" t="s">
        <v>5</v>
      </c>
      <c r="C31" s="54"/>
      <c r="D31" s="54">
        <f t="shared" si="4"/>
        <v>3</v>
      </c>
      <c r="E31" s="54">
        <f>SUM(K31+Q31+V31+X31)</f>
        <v>6</v>
      </c>
      <c r="F31" s="54"/>
      <c r="G31" s="54"/>
      <c r="H31" s="54"/>
      <c r="I31" s="54"/>
      <c r="J31" s="54">
        <v>2</v>
      </c>
      <c r="K31" s="54">
        <v>6</v>
      </c>
      <c r="L31" s="54"/>
      <c r="M31" s="54"/>
      <c r="N31" s="54">
        <v>1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s="48" customFormat="1" ht="18.75" customHeight="1">
      <c r="A32" s="55">
        <v>8</v>
      </c>
      <c r="B32" s="32" t="s">
        <v>70</v>
      </c>
      <c r="C32" s="32"/>
      <c r="D32" s="32">
        <f aca="true" t="shared" si="12" ref="D32:Z32">SUM(D33+D34)</f>
        <v>27</v>
      </c>
      <c r="E32" s="32">
        <f t="shared" si="12"/>
        <v>15</v>
      </c>
      <c r="F32" s="54">
        <f t="shared" si="5"/>
        <v>247</v>
      </c>
      <c r="G32" s="32">
        <f t="shared" si="12"/>
        <v>1</v>
      </c>
      <c r="H32" s="32">
        <f t="shared" si="12"/>
        <v>20</v>
      </c>
      <c r="I32" s="32"/>
      <c r="J32" s="32">
        <f t="shared" si="12"/>
        <v>2</v>
      </c>
      <c r="K32" s="32">
        <f t="shared" si="12"/>
        <v>11</v>
      </c>
      <c r="L32" s="32">
        <f t="shared" si="12"/>
        <v>199</v>
      </c>
      <c r="M32" s="32"/>
      <c r="N32" s="32">
        <f t="shared" si="12"/>
        <v>3</v>
      </c>
      <c r="O32" s="32"/>
      <c r="P32" s="32">
        <f t="shared" si="12"/>
        <v>1</v>
      </c>
      <c r="Q32" s="32">
        <f t="shared" si="12"/>
        <v>2</v>
      </c>
      <c r="R32" s="32"/>
      <c r="S32" s="32">
        <f t="shared" si="12"/>
        <v>20</v>
      </c>
      <c r="T32" s="32">
        <f t="shared" si="12"/>
        <v>2</v>
      </c>
      <c r="U32" s="32">
        <f t="shared" si="12"/>
        <v>6</v>
      </c>
      <c r="V32" s="32"/>
      <c r="W32" s="32">
        <f t="shared" si="12"/>
        <v>6</v>
      </c>
      <c r="X32" s="32"/>
      <c r="Y32" s="32">
        <f t="shared" si="12"/>
        <v>10</v>
      </c>
      <c r="Z32" s="32">
        <f t="shared" si="12"/>
        <v>6</v>
      </c>
    </row>
    <row r="33" spans="1:26" s="8" customFormat="1" ht="18.75" customHeight="1">
      <c r="A33" s="52"/>
      <c r="B33" s="53" t="s">
        <v>4</v>
      </c>
      <c r="C33" s="54"/>
      <c r="D33" s="54">
        <f t="shared" si="4"/>
        <v>23</v>
      </c>
      <c r="E33" s="54">
        <f>SUM(K33+Q33+V33+X33+T33)</f>
        <v>4</v>
      </c>
      <c r="F33" s="54">
        <f t="shared" si="5"/>
        <v>247</v>
      </c>
      <c r="G33" s="54">
        <v>1</v>
      </c>
      <c r="H33" s="54">
        <v>20</v>
      </c>
      <c r="I33" s="54"/>
      <c r="J33" s="54"/>
      <c r="K33" s="54"/>
      <c r="L33" s="54">
        <v>199</v>
      </c>
      <c r="M33" s="54"/>
      <c r="N33" s="54">
        <v>1</v>
      </c>
      <c r="O33" s="54"/>
      <c r="P33" s="54">
        <v>1</v>
      </c>
      <c r="Q33" s="54">
        <v>2</v>
      </c>
      <c r="R33" s="54"/>
      <c r="S33" s="54">
        <v>20</v>
      </c>
      <c r="T33" s="54">
        <v>2</v>
      </c>
      <c r="U33" s="54">
        <v>6</v>
      </c>
      <c r="V33" s="54"/>
      <c r="W33" s="54">
        <v>6</v>
      </c>
      <c r="X33" s="54"/>
      <c r="Y33" s="54">
        <v>10</v>
      </c>
      <c r="Z33" s="54">
        <v>6</v>
      </c>
    </row>
    <row r="34" spans="1:26" s="8" customFormat="1" ht="18.75" customHeight="1">
      <c r="A34" s="52"/>
      <c r="B34" s="53" t="s">
        <v>5</v>
      </c>
      <c r="C34" s="54"/>
      <c r="D34" s="54">
        <f t="shared" si="4"/>
        <v>4</v>
      </c>
      <c r="E34" s="54">
        <f>SUM(K34+Q34+V34+X34)</f>
        <v>11</v>
      </c>
      <c r="F34" s="54"/>
      <c r="G34" s="54"/>
      <c r="H34" s="54"/>
      <c r="I34" s="54"/>
      <c r="J34" s="54">
        <v>2</v>
      </c>
      <c r="K34" s="54">
        <v>11</v>
      </c>
      <c r="L34" s="54"/>
      <c r="M34" s="54"/>
      <c r="N34" s="54">
        <v>2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s="48" customFormat="1" ht="18.75" customHeight="1">
      <c r="A35" s="55">
        <v>9</v>
      </c>
      <c r="B35" s="32" t="s">
        <v>71</v>
      </c>
      <c r="C35" s="32"/>
      <c r="D35" s="32">
        <f aca="true" t="shared" si="13" ref="D35:Z35">SUM(D36+D37)</f>
        <v>20</v>
      </c>
      <c r="E35" s="32">
        <f t="shared" si="13"/>
        <v>13</v>
      </c>
      <c r="F35" s="54">
        <f t="shared" si="5"/>
        <v>201</v>
      </c>
      <c r="G35" s="32">
        <f t="shared" si="13"/>
        <v>1</v>
      </c>
      <c r="H35" s="32">
        <f t="shared" si="13"/>
        <v>15</v>
      </c>
      <c r="I35" s="32"/>
      <c r="J35" s="32">
        <f t="shared" si="13"/>
        <v>2</v>
      </c>
      <c r="K35" s="32">
        <f t="shared" si="13"/>
        <v>8</v>
      </c>
      <c r="L35" s="32">
        <f t="shared" si="13"/>
        <v>151</v>
      </c>
      <c r="M35" s="32"/>
      <c r="N35" s="32">
        <f t="shared" si="13"/>
        <v>1</v>
      </c>
      <c r="O35" s="32"/>
      <c r="P35" s="32">
        <f t="shared" si="13"/>
        <v>1</v>
      </c>
      <c r="Q35" s="32">
        <f t="shared" si="13"/>
        <v>3</v>
      </c>
      <c r="R35" s="32"/>
      <c r="S35" s="32">
        <f t="shared" si="13"/>
        <v>15</v>
      </c>
      <c r="T35" s="32">
        <f t="shared" si="13"/>
        <v>2</v>
      </c>
      <c r="U35" s="32">
        <f t="shared" si="13"/>
        <v>8</v>
      </c>
      <c r="V35" s="32"/>
      <c r="W35" s="32">
        <f t="shared" si="13"/>
        <v>9</v>
      </c>
      <c r="X35" s="32"/>
      <c r="Y35" s="32">
        <f t="shared" si="13"/>
        <v>10</v>
      </c>
      <c r="Z35" s="32">
        <f t="shared" si="13"/>
        <v>8</v>
      </c>
    </row>
    <row r="36" spans="1:26" s="8" customFormat="1" ht="18.75" customHeight="1">
      <c r="A36" s="52"/>
      <c r="B36" s="53" t="s">
        <v>4</v>
      </c>
      <c r="C36" s="54"/>
      <c r="D36" s="54">
        <f t="shared" si="4"/>
        <v>18</v>
      </c>
      <c r="E36" s="54">
        <f>SUM(K36+Q36+V36+X36+T36)</f>
        <v>5</v>
      </c>
      <c r="F36" s="54">
        <f t="shared" si="5"/>
        <v>201</v>
      </c>
      <c r="G36" s="54">
        <v>1</v>
      </c>
      <c r="H36" s="54">
        <v>15</v>
      </c>
      <c r="I36" s="54"/>
      <c r="J36" s="54"/>
      <c r="K36" s="54"/>
      <c r="L36" s="54">
        <v>151</v>
      </c>
      <c r="M36" s="54"/>
      <c r="N36" s="54">
        <v>1</v>
      </c>
      <c r="O36" s="54"/>
      <c r="P36" s="54">
        <v>1</v>
      </c>
      <c r="Q36" s="54">
        <v>3</v>
      </c>
      <c r="R36" s="54"/>
      <c r="S36" s="54">
        <v>15</v>
      </c>
      <c r="T36" s="54">
        <v>2</v>
      </c>
      <c r="U36" s="54">
        <v>8</v>
      </c>
      <c r="V36" s="54"/>
      <c r="W36" s="54">
        <v>9</v>
      </c>
      <c r="X36" s="54"/>
      <c r="Y36" s="54">
        <v>10</v>
      </c>
      <c r="Z36" s="54">
        <v>8</v>
      </c>
    </row>
    <row r="37" spans="1:26" s="8" customFormat="1" ht="18.75" customHeight="1">
      <c r="A37" s="52"/>
      <c r="B37" s="53" t="s">
        <v>5</v>
      </c>
      <c r="C37" s="54"/>
      <c r="D37" s="54">
        <f t="shared" si="4"/>
        <v>2</v>
      </c>
      <c r="E37" s="54">
        <f>SUM(K37+Q37+V37+X37)</f>
        <v>8</v>
      </c>
      <c r="F37" s="54"/>
      <c r="G37" s="54"/>
      <c r="H37" s="54"/>
      <c r="I37" s="54"/>
      <c r="J37" s="54">
        <v>2</v>
      </c>
      <c r="K37" s="54">
        <v>8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s="48" customFormat="1" ht="18.75" customHeight="1">
      <c r="A38" s="55">
        <v>10</v>
      </c>
      <c r="B38" s="32" t="s">
        <v>72</v>
      </c>
      <c r="C38" s="32">
        <f>SUM(C39+C40)</f>
        <v>1</v>
      </c>
      <c r="D38" s="32">
        <f aca="true" t="shared" si="14" ref="D38:Z38">SUM(D39+D40)</f>
        <v>30</v>
      </c>
      <c r="E38" s="32">
        <f t="shared" si="14"/>
        <v>10</v>
      </c>
      <c r="F38" s="54">
        <f t="shared" si="5"/>
        <v>251</v>
      </c>
      <c r="G38" s="32">
        <f t="shared" si="14"/>
        <v>2</v>
      </c>
      <c r="H38" s="32">
        <f t="shared" si="14"/>
        <v>19</v>
      </c>
      <c r="I38" s="32">
        <f t="shared" si="14"/>
        <v>1</v>
      </c>
      <c r="J38" s="32">
        <f t="shared" si="14"/>
        <v>5</v>
      </c>
      <c r="K38" s="32">
        <f t="shared" si="14"/>
        <v>5</v>
      </c>
      <c r="L38" s="32">
        <f t="shared" si="14"/>
        <v>198</v>
      </c>
      <c r="M38" s="32"/>
      <c r="N38" s="32">
        <f t="shared" si="14"/>
        <v>3</v>
      </c>
      <c r="O38" s="32">
        <f t="shared" si="14"/>
        <v>0</v>
      </c>
      <c r="P38" s="32">
        <f t="shared" si="14"/>
        <v>1</v>
      </c>
      <c r="Q38" s="32">
        <f t="shared" si="14"/>
        <v>3</v>
      </c>
      <c r="R38" s="32"/>
      <c r="S38" s="32">
        <f t="shared" si="14"/>
        <v>19</v>
      </c>
      <c r="T38" s="32">
        <f t="shared" si="14"/>
        <v>2</v>
      </c>
      <c r="U38" s="32">
        <f t="shared" si="14"/>
        <v>8</v>
      </c>
      <c r="V38" s="32"/>
      <c r="W38" s="32">
        <f t="shared" si="14"/>
        <v>8</v>
      </c>
      <c r="X38" s="32"/>
      <c r="Y38" s="32">
        <f t="shared" si="14"/>
        <v>10</v>
      </c>
      <c r="Z38" s="32">
        <f t="shared" si="14"/>
        <v>8</v>
      </c>
    </row>
    <row r="39" spans="1:26" s="8" customFormat="1" ht="18.75" customHeight="1">
      <c r="A39" s="52"/>
      <c r="B39" s="53" t="s">
        <v>4</v>
      </c>
      <c r="C39" s="54"/>
      <c r="D39" s="54">
        <f t="shared" si="4"/>
        <v>24</v>
      </c>
      <c r="E39" s="54">
        <f>SUM(K39+Q39+V39+X39+T39)</f>
        <v>5</v>
      </c>
      <c r="F39" s="54">
        <f t="shared" si="5"/>
        <v>251</v>
      </c>
      <c r="G39" s="54">
        <v>2</v>
      </c>
      <c r="H39" s="54">
        <v>19</v>
      </c>
      <c r="I39" s="54"/>
      <c r="J39" s="54"/>
      <c r="K39" s="54"/>
      <c r="L39" s="54">
        <v>198</v>
      </c>
      <c r="M39" s="54"/>
      <c r="N39" s="54">
        <v>2</v>
      </c>
      <c r="O39" s="54"/>
      <c r="P39" s="54">
        <v>1</v>
      </c>
      <c r="Q39" s="54">
        <v>3</v>
      </c>
      <c r="R39" s="54"/>
      <c r="S39" s="54">
        <v>19</v>
      </c>
      <c r="T39" s="54">
        <v>2</v>
      </c>
      <c r="U39" s="54">
        <v>8</v>
      </c>
      <c r="V39" s="54"/>
      <c r="W39" s="54">
        <v>8</v>
      </c>
      <c r="X39" s="54"/>
      <c r="Y39" s="54">
        <v>10</v>
      </c>
      <c r="Z39" s="54">
        <v>8</v>
      </c>
    </row>
    <row r="40" spans="1:26" s="8" customFormat="1" ht="18.75" customHeight="1">
      <c r="A40" s="52"/>
      <c r="B40" s="53" t="s">
        <v>5</v>
      </c>
      <c r="C40" s="54">
        <f>SUM(I40+M40)</f>
        <v>1</v>
      </c>
      <c r="D40" s="54">
        <f t="shared" si="4"/>
        <v>6</v>
      </c>
      <c r="E40" s="54">
        <f>SUM(K40+Q40+V40+X40)</f>
        <v>5</v>
      </c>
      <c r="F40" s="54"/>
      <c r="G40" s="54"/>
      <c r="H40" s="54"/>
      <c r="I40" s="54">
        <v>1</v>
      </c>
      <c r="J40" s="54">
        <v>5</v>
      </c>
      <c r="K40" s="54">
        <v>5</v>
      </c>
      <c r="L40" s="54"/>
      <c r="M40" s="54"/>
      <c r="N40" s="54">
        <v>1</v>
      </c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s="48" customFormat="1" ht="18.75" customHeight="1">
      <c r="A41" s="55">
        <v>11</v>
      </c>
      <c r="B41" s="32" t="s">
        <v>73</v>
      </c>
      <c r="C41" s="32">
        <f>SUM(C42+C43)</f>
        <v>3</v>
      </c>
      <c r="D41" s="32">
        <f aca="true" t="shared" si="15" ref="D41:Z41">SUM(D42+D43)</f>
        <v>24</v>
      </c>
      <c r="E41" s="32">
        <f t="shared" si="15"/>
        <v>11</v>
      </c>
      <c r="F41" s="54">
        <f t="shared" si="5"/>
        <v>241</v>
      </c>
      <c r="G41" s="32">
        <f t="shared" si="15"/>
        <v>1</v>
      </c>
      <c r="H41" s="32">
        <f t="shared" si="15"/>
        <v>14</v>
      </c>
      <c r="I41" s="32">
        <f t="shared" si="15"/>
        <v>2</v>
      </c>
      <c r="J41" s="32">
        <f t="shared" si="15"/>
        <v>5</v>
      </c>
      <c r="K41" s="32">
        <f t="shared" si="15"/>
        <v>7</v>
      </c>
      <c r="L41" s="32">
        <f t="shared" si="15"/>
        <v>199</v>
      </c>
      <c r="M41" s="32">
        <f t="shared" si="15"/>
        <v>1</v>
      </c>
      <c r="N41" s="32">
        <f t="shared" si="15"/>
        <v>3</v>
      </c>
      <c r="O41" s="32"/>
      <c r="P41" s="32">
        <f t="shared" si="15"/>
        <v>1</v>
      </c>
      <c r="Q41" s="32">
        <f t="shared" si="15"/>
        <v>2</v>
      </c>
      <c r="R41" s="32"/>
      <c r="S41" s="32">
        <f t="shared" si="15"/>
        <v>14</v>
      </c>
      <c r="T41" s="32">
        <f t="shared" si="15"/>
        <v>2</v>
      </c>
      <c r="U41" s="32">
        <f t="shared" si="15"/>
        <v>6</v>
      </c>
      <c r="V41" s="32"/>
      <c r="W41" s="32">
        <f t="shared" si="15"/>
        <v>6</v>
      </c>
      <c r="X41" s="32"/>
      <c r="Y41" s="32">
        <f t="shared" si="15"/>
        <v>10</v>
      </c>
      <c r="Z41" s="32">
        <f t="shared" si="15"/>
        <v>6</v>
      </c>
    </row>
    <row r="42" spans="1:26" s="8" customFormat="1" ht="18.75" customHeight="1">
      <c r="A42" s="52"/>
      <c r="B42" s="53" t="s">
        <v>4</v>
      </c>
      <c r="C42" s="54"/>
      <c r="D42" s="54">
        <f t="shared" si="4"/>
        <v>19</v>
      </c>
      <c r="E42" s="54">
        <f>SUM(K42+Q42+V42+X42+T42)</f>
        <v>4</v>
      </c>
      <c r="F42" s="54">
        <f t="shared" si="5"/>
        <v>241</v>
      </c>
      <c r="G42" s="54">
        <v>1</v>
      </c>
      <c r="H42" s="54">
        <v>14</v>
      </c>
      <c r="I42" s="54"/>
      <c r="J42" s="54"/>
      <c r="K42" s="54"/>
      <c r="L42" s="54">
        <v>199</v>
      </c>
      <c r="M42" s="54"/>
      <c r="N42" s="54">
        <v>3</v>
      </c>
      <c r="O42" s="54"/>
      <c r="P42" s="54">
        <v>1</v>
      </c>
      <c r="Q42" s="54">
        <v>2</v>
      </c>
      <c r="R42" s="54"/>
      <c r="S42" s="54">
        <v>14</v>
      </c>
      <c r="T42" s="54">
        <v>2</v>
      </c>
      <c r="U42" s="54">
        <v>6</v>
      </c>
      <c r="V42" s="54"/>
      <c r="W42" s="54">
        <v>6</v>
      </c>
      <c r="X42" s="54"/>
      <c r="Y42" s="54">
        <v>10</v>
      </c>
      <c r="Z42" s="54">
        <v>6</v>
      </c>
    </row>
    <row r="43" spans="1:26" s="8" customFormat="1" ht="18.75" customHeight="1">
      <c r="A43" s="52"/>
      <c r="B43" s="53" t="s">
        <v>5</v>
      </c>
      <c r="C43" s="54">
        <f>SUM(I43+M43)</f>
        <v>3</v>
      </c>
      <c r="D43" s="54">
        <f t="shared" si="4"/>
        <v>5</v>
      </c>
      <c r="E43" s="54">
        <f>SUM(K43+Q43+V43+X43)</f>
        <v>7</v>
      </c>
      <c r="F43" s="54"/>
      <c r="G43" s="54"/>
      <c r="H43" s="54"/>
      <c r="I43" s="54">
        <v>2</v>
      </c>
      <c r="J43" s="54">
        <v>5</v>
      </c>
      <c r="K43" s="54">
        <v>7</v>
      </c>
      <c r="L43" s="54"/>
      <c r="M43" s="54">
        <v>1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s="48" customFormat="1" ht="18.75" customHeight="1">
      <c r="A44" s="55">
        <v>12</v>
      </c>
      <c r="B44" s="32" t="s">
        <v>74</v>
      </c>
      <c r="C44" s="32"/>
      <c r="D44" s="32">
        <f aca="true" t="shared" si="16" ref="D44:Z44">SUM(D45+D46)</f>
        <v>23</v>
      </c>
      <c r="E44" s="32">
        <f t="shared" si="16"/>
        <v>16</v>
      </c>
      <c r="F44" s="54">
        <f t="shared" si="5"/>
        <v>137</v>
      </c>
      <c r="G44" s="32">
        <f t="shared" si="16"/>
        <v>1</v>
      </c>
      <c r="H44" s="32">
        <f t="shared" si="16"/>
        <v>10</v>
      </c>
      <c r="I44" s="32"/>
      <c r="J44" s="32">
        <f t="shared" si="16"/>
        <v>8</v>
      </c>
      <c r="K44" s="32">
        <f t="shared" si="16"/>
        <v>12</v>
      </c>
      <c r="L44" s="32">
        <f t="shared" si="16"/>
        <v>101</v>
      </c>
      <c r="M44" s="32"/>
      <c r="N44" s="32">
        <f t="shared" si="16"/>
        <v>3</v>
      </c>
      <c r="O44" s="32">
        <f t="shared" si="16"/>
        <v>0</v>
      </c>
      <c r="P44" s="32">
        <f t="shared" si="16"/>
        <v>1</v>
      </c>
      <c r="Q44" s="32">
        <f t="shared" si="16"/>
        <v>3</v>
      </c>
      <c r="R44" s="32"/>
      <c r="S44" s="32">
        <f t="shared" si="16"/>
        <v>10</v>
      </c>
      <c r="T44" s="32">
        <f t="shared" si="16"/>
        <v>1</v>
      </c>
      <c r="U44" s="32">
        <f t="shared" si="16"/>
        <v>6</v>
      </c>
      <c r="V44" s="32"/>
      <c r="W44" s="32">
        <f t="shared" si="16"/>
        <v>6</v>
      </c>
      <c r="X44" s="32"/>
      <c r="Y44" s="32">
        <f t="shared" si="16"/>
        <v>8</v>
      </c>
      <c r="Z44" s="32">
        <f t="shared" si="16"/>
        <v>6</v>
      </c>
    </row>
    <row r="45" spans="1:26" s="8" customFormat="1" ht="18.75" customHeight="1">
      <c r="A45" s="52"/>
      <c r="B45" s="53" t="s">
        <v>4</v>
      </c>
      <c r="C45" s="54"/>
      <c r="D45" s="54">
        <f t="shared" si="4"/>
        <v>14</v>
      </c>
      <c r="E45" s="54">
        <f>SUM(K45+Q45+V45+X45+T45)</f>
        <v>4</v>
      </c>
      <c r="F45" s="54">
        <f t="shared" si="5"/>
        <v>137</v>
      </c>
      <c r="G45" s="54"/>
      <c r="H45" s="54">
        <v>10</v>
      </c>
      <c r="I45" s="54"/>
      <c r="J45" s="54"/>
      <c r="K45" s="54"/>
      <c r="L45" s="54">
        <v>101</v>
      </c>
      <c r="M45" s="54"/>
      <c r="N45" s="54">
        <v>3</v>
      </c>
      <c r="O45" s="54"/>
      <c r="P45" s="54">
        <v>1</v>
      </c>
      <c r="Q45" s="54">
        <v>3</v>
      </c>
      <c r="R45" s="54"/>
      <c r="S45" s="54">
        <v>10</v>
      </c>
      <c r="T45" s="54">
        <v>1</v>
      </c>
      <c r="U45" s="54">
        <v>6</v>
      </c>
      <c r="V45" s="54"/>
      <c r="W45" s="54">
        <v>6</v>
      </c>
      <c r="X45" s="54"/>
      <c r="Y45" s="54">
        <v>8</v>
      </c>
      <c r="Z45" s="54">
        <v>6</v>
      </c>
    </row>
    <row r="46" spans="1:26" s="8" customFormat="1" ht="18.75" customHeight="1">
      <c r="A46" s="52"/>
      <c r="B46" s="53" t="s">
        <v>5</v>
      </c>
      <c r="C46" s="54"/>
      <c r="D46" s="54">
        <f t="shared" si="4"/>
        <v>9</v>
      </c>
      <c r="E46" s="54">
        <f>SUM(K46+Q46+V46+X46)</f>
        <v>12</v>
      </c>
      <c r="F46" s="54"/>
      <c r="G46" s="54">
        <v>1</v>
      </c>
      <c r="H46" s="54"/>
      <c r="I46" s="54"/>
      <c r="J46" s="54">
        <v>8</v>
      </c>
      <c r="K46" s="54">
        <v>12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s="48" customFormat="1" ht="18.75" customHeight="1">
      <c r="A47" s="55">
        <v>13</v>
      </c>
      <c r="B47" s="32" t="s">
        <v>75</v>
      </c>
      <c r="C47" s="32"/>
      <c r="D47" s="32">
        <f aca="true" t="shared" si="17" ref="D47:Z47">SUM(D48+D49)</f>
        <v>115</v>
      </c>
      <c r="E47" s="32">
        <f t="shared" si="17"/>
        <v>32</v>
      </c>
      <c r="F47" s="54">
        <f t="shared" si="5"/>
        <v>297</v>
      </c>
      <c r="G47" s="32">
        <f t="shared" si="17"/>
        <v>2</v>
      </c>
      <c r="H47" s="32">
        <f t="shared" si="17"/>
        <v>23</v>
      </c>
      <c r="I47" s="32"/>
      <c r="J47" s="32">
        <f t="shared" si="17"/>
        <v>84</v>
      </c>
      <c r="K47" s="32">
        <f t="shared" si="17"/>
        <v>24</v>
      </c>
      <c r="L47" s="32">
        <f t="shared" si="17"/>
        <v>226</v>
      </c>
      <c r="M47" s="32"/>
      <c r="N47" s="32">
        <f t="shared" si="17"/>
        <v>3</v>
      </c>
      <c r="O47" s="32">
        <f t="shared" si="17"/>
        <v>1</v>
      </c>
      <c r="P47" s="32">
        <f t="shared" si="17"/>
        <v>1</v>
      </c>
      <c r="Q47" s="32">
        <f t="shared" si="17"/>
        <v>6</v>
      </c>
      <c r="R47" s="32">
        <f t="shared" si="17"/>
        <v>1</v>
      </c>
      <c r="S47" s="32">
        <f t="shared" si="17"/>
        <v>23</v>
      </c>
      <c r="T47" s="32">
        <f t="shared" si="17"/>
        <v>2</v>
      </c>
      <c r="U47" s="32">
        <f t="shared" si="17"/>
        <v>11</v>
      </c>
      <c r="V47" s="32"/>
      <c r="W47" s="32">
        <f t="shared" si="17"/>
        <v>10</v>
      </c>
      <c r="X47" s="32">
        <f t="shared" si="17"/>
        <v>0</v>
      </c>
      <c r="Y47" s="32">
        <f t="shared" si="17"/>
        <v>15</v>
      </c>
      <c r="Z47" s="32">
        <f t="shared" si="17"/>
        <v>12</v>
      </c>
    </row>
    <row r="48" spans="1:26" s="8" customFormat="1" ht="18.75" customHeight="1">
      <c r="A48" s="52"/>
      <c r="B48" s="53" t="s">
        <v>4</v>
      </c>
      <c r="C48" s="54"/>
      <c r="D48" s="54">
        <f t="shared" si="4"/>
        <v>28</v>
      </c>
      <c r="E48" s="54">
        <f>SUM(K48+Q48+V48+X48+T48)</f>
        <v>5</v>
      </c>
      <c r="F48" s="54">
        <f t="shared" si="5"/>
        <v>297</v>
      </c>
      <c r="G48" s="54">
        <v>2</v>
      </c>
      <c r="H48" s="54">
        <v>23</v>
      </c>
      <c r="I48" s="54"/>
      <c r="J48" s="54"/>
      <c r="K48" s="54"/>
      <c r="L48" s="54">
        <v>226</v>
      </c>
      <c r="M48" s="54"/>
      <c r="N48" s="54">
        <v>3</v>
      </c>
      <c r="O48" s="54"/>
      <c r="P48" s="54"/>
      <c r="Q48" s="54">
        <v>3</v>
      </c>
      <c r="R48" s="54"/>
      <c r="S48" s="54">
        <v>23</v>
      </c>
      <c r="T48" s="54">
        <v>2</v>
      </c>
      <c r="U48" s="54">
        <v>11</v>
      </c>
      <c r="V48" s="54"/>
      <c r="W48" s="54">
        <v>10</v>
      </c>
      <c r="X48" s="54"/>
      <c r="Y48" s="54">
        <v>15</v>
      </c>
      <c r="Z48" s="54">
        <v>12</v>
      </c>
    </row>
    <row r="49" spans="1:26" s="8" customFormat="1" ht="18.75" customHeight="1">
      <c r="A49" s="56"/>
      <c r="B49" s="57" t="s">
        <v>5</v>
      </c>
      <c r="C49" s="58"/>
      <c r="D49" s="58">
        <f t="shared" si="4"/>
        <v>87</v>
      </c>
      <c r="E49" s="58">
        <f>SUM(K49+Q49+V49+X49)</f>
        <v>27</v>
      </c>
      <c r="F49" s="58"/>
      <c r="G49" s="58"/>
      <c r="H49" s="58"/>
      <c r="I49" s="58"/>
      <c r="J49" s="58">
        <v>84</v>
      </c>
      <c r="K49" s="58">
        <v>24</v>
      </c>
      <c r="L49" s="58"/>
      <c r="M49" s="58"/>
      <c r="N49" s="58"/>
      <c r="O49" s="58">
        <v>1</v>
      </c>
      <c r="P49" s="58">
        <v>1</v>
      </c>
      <c r="Q49" s="58">
        <v>3</v>
      </c>
      <c r="R49" s="58">
        <v>1</v>
      </c>
      <c r="S49" s="58"/>
      <c r="T49" s="58"/>
      <c r="U49" s="58"/>
      <c r="V49" s="58"/>
      <c r="W49" s="58"/>
      <c r="X49" s="58"/>
      <c r="Y49" s="58"/>
      <c r="Z49" s="58"/>
    </row>
    <row r="50" spans="1:20" s="8" customFormat="1" ht="15.75">
      <c r="A50" s="59"/>
      <c r="B50" s="60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8" customFormat="1" ht="15.75">
      <c r="A51" s="59"/>
      <c r="B51" s="60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8" customFormat="1" ht="15.75">
      <c r="A52" s="59"/>
      <c r="B52" s="60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s="8" customFormat="1" ht="15.75">
      <c r="A53" s="59"/>
      <c r="B53" s="60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s="8" customFormat="1" ht="15.75">
      <c r="A54" s="59"/>
      <c r="B54" s="6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5">
      <c r="A55" s="7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</sheetData>
  <sheetProtection/>
  <mergeCells count="23">
    <mergeCell ref="D1:U1"/>
    <mergeCell ref="B3:X3"/>
    <mergeCell ref="G6:G7"/>
    <mergeCell ref="H6:H7"/>
    <mergeCell ref="G5:L5"/>
    <mergeCell ref="M5:R5"/>
    <mergeCell ref="A5:A7"/>
    <mergeCell ref="P6:R6"/>
    <mergeCell ref="D2:U2"/>
    <mergeCell ref="C5:F5"/>
    <mergeCell ref="C6:C7"/>
    <mergeCell ref="S5:Z5"/>
    <mergeCell ref="S6:S7"/>
    <mergeCell ref="F6:F7"/>
    <mergeCell ref="V6:W6"/>
    <mergeCell ref="T6:U6"/>
    <mergeCell ref="B5:B7"/>
    <mergeCell ref="X6:Y6"/>
    <mergeCell ref="Z6:Z7"/>
    <mergeCell ref="M6:O6"/>
    <mergeCell ref="D6:D7"/>
    <mergeCell ref="E6:E7"/>
    <mergeCell ref="I6:L6"/>
  </mergeCells>
  <printOptions/>
  <pageMargins left="0.5118110236220472" right="0" top="0.5118110236220472" bottom="0.5905511811023623" header="0.5118110236220472" footer="0.5118110236220472"/>
  <pageSetup horizontalDpi="600" verticalDpi="600" orientation="landscape" paperSize="9" scale="95" r:id="rId1"/>
  <headerFooter alignWithMargins="0">
    <oddFooter>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:U3"/>
    </sheetView>
  </sheetViews>
  <sheetFormatPr defaultColWidth="9.140625" defaultRowHeight="12.75"/>
  <cols>
    <col min="1" max="1" width="2.7109375" style="0" customWidth="1"/>
    <col min="2" max="2" width="14.421875" style="5" customWidth="1"/>
    <col min="3" max="3" width="6.28125" style="0" customWidth="1"/>
    <col min="4" max="4" width="5.421875" style="0" customWidth="1"/>
    <col min="5" max="5" width="9.8515625" style="0" customWidth="1"/>
    <col min="6" max="6" width="7.57421875" style="0" customWidth="1"/>
    <col min="7" max="7" width="5.57421875" style="0" customWidth="1"/>
    <col min="8" max="8" width="5.8515625" style="0" customWidth="1"/>
    <col min="9" max="9" width="6.28125" style="0" customWidth="1"/>
    <col min="10" max="10" width="5.8515625" style="0" customWidth="1"/>
    <col min="11" max="11" width="6.00390625" style="0" customWidth="1"/>
    <col min="12" max="12" width="6.8515625" style="0" customWidth="1"/>
    <col min="13" max="13" width="6.140625" style="0" customWidth="1"/>
    <col min="14" max="14" width="4.28125" style="0" customWidth="1"/>
    <col min="15" max="15" width="5.57421875" style="0" customWidth="1"/>
    <col min="16" max="16" width="4.8515625" style="0" customWidth="1"/>
    <col min="17" max="17" width="5.28125" style="0" customWidth="1"/>
    <col min="18" max="18" width="4.28125" style="0" customWidth="1"/>
    <col min="19" max="19" width="6.28125" style="0" customWidth="1"/>
    <col min="20" max="22" width="5.140625" style="0" customWidth="1"/>
    <col min="23" max="23" width="5.28125" style="0" customWidth="1"/>
    <col min="24" max="24" width="5.7109375" style="0" customWidth="1"/>
  </cols>
  <sheetData>
    <row r="1" spans="2:21" s="20" customFormat="1" ht="18.75">
      <c r="B1" s="43"/>
      <c r="D1" s="105" t="s">
        <v>77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2:21" s="20" customFormat="1" ht="18.75">
      <c r="B2" s="43"/>
      <c r="D2" s="105" t="s">
        <v>122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2:21" s="20" customFormat="1" ht="18.75">
      <c r="B3" s="106" t="s">
        <v>132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="8" customFormat="1" ht="15.75">
      <c r="B4" s="45"/>
    </row>
    <row r="5" spans="1:24" s="8" customFormat="1" ht="38.25" customHeight="1">
      <c r="A5" s="111" t="s">
        <v>57</v>
      </c>
      <c r="B5" s="108" t="s">
        <v>58</v>
      </c>
      <c r="C5" s="111" t="s">
        <v>123</v>
      </c>
      <c r="D5" s="111" t="s">
        <v>59</v>
      </c>
      <c r="E5" s="111" t="s">
        <v>60</v>
      </c>
      <c r="F5" s="111" t="s">
        <v>13</v>
      </c>
      <c r="G5" s="111" t="s">
        <v>121</v>
      </c>
      <c r="H5" s="111" t="s">
        <v>61</v>
      </c>
      <c r="I5" s="94" t="s">
        <v>78</v>
      </c>
      <c r="J5" s="95"/>
      <c r="K5" s="95"/>
      <c r="L5" s="96"/>
      <c r="M5" s="94" t="s">
        <v>82</v>
      </c>
      <c r="N5" s="95"/>
      <c r="O5" s="95"/>
      <c r="P5" s="95"/>
      <c r="Q5" s="95"/>
      <c r="R5" s="96"/>
      <c r="S5" s="94" t="s">
        <v>32</v>
      </c>
      <c r="T5" s="95"/>
      <c r="U5" s="95"/>
      <c r="V5" s="95"/>
      <c r="W5" s="95"/>
      <c r="X5" s="96"/>
    </row>
    <row r="6" spans="1:24" s="8" customFormat="1" ht="25.5" customHeight="1">
      <c r="A6" s="120"/>
      <c r="B6" s="109"/>
      <c r="C6" s="120"/>
      <c r="D6" s="120"/>
      <c r="E6" s="120"/>
      <c r="F6" s="120"/>
      <c r="G6" s="120"/>
      <c r="H6" s="120"/>
      <c r="I6" s="111" t="s">
        <v>62</v>
      </c>
      <c r="J6" s="103" t="s">
        <v>30</v>
      </c>
      <c r="K6" s="104"/>
      <c r="L6" s="111" t="s">
        <v>81</v>
      </c>
      <c r="M6" s="111" t="s">
        <v>62</v>
      </c>
      <c r="N6" s="103" t="s">
        <v>85</v>
      </c>
      <c r="O6" s="107"/>
      <c r="P6" s="104"/>
      <c r="Q6" s="121" t="s">
        <v>87</v>
      </c>
      <c r="R6" s="122"/>
      <c r="S6" s="111" t="s">
        <v>62</v>
      </c>
      <c r="T6" s="100" t="s">
        <v>90</v>
      </c>
      <c r="U6" s="100" t="s">
        <v>91</v>
      </c>
      <c r="V6" s="100" t="s">
        <v>92</v>
      </c>
      <c r="W6" s="100" t="s">
        <v>93</v>
      </c>
      <c r="X6" s="100" t="s">
        <v>94</v>
      </c>
    </row>
    <row r="7" spans="1:24" s="8" customFormat="1" ht="25.5">
      <c r="A7" s="112"/>
      <c r="B7" s="110"/>
      <c r="C7" s="112"/>
      <c r="D7" s="112"/>
      <c r="E7" s="112"/>
      <c r="F7" s="112"/>
      <c r="G7" s="112"/>
      <c r="H7" s="112"/>
      <c r="I7" s="112"/>
      <c r="J7" s="9" t="s">
        <v>79</v>
      </c>
      <c r="K7" s="9" t="s">
        <v>80</v>
      </c>
      <c r="L7" s="112"/>
      <c r="M7" s="112"/>
      <c r="N7" s="10" t="s">
        <v>86</v>
      </c>
      <c r="O7" s="11" t="s">
        <v>83</v>
      </c>
      <c r="P7" s="12" t="s">
        <v>84</v>
      </c>
      <c r="Q7" s="9" t="s">
        <v>88</v>
      </c>
      <c r="R7" s="9" t="s">
        <v>89</v>
      </c>
      <c r="S7" s="112"/>
      <c r="T7" s="101"/>
      <c r="U7" s="101"/>
      <c r="V7" s="101"/>
      <c r="W7" s="101"/>
      <c r="X7" s="101"/>
    </row>
    <row r="8" spans="1:24" s="19" customFormat="1" ht="18" customHeight="1">
      <c r="A8" s="15"/>
      <c r="B8" s="16" t="s">
        <v>76</v>
      </c>
      <c r="C8" s="17">
        <f>SUM(C9+C10)</f>
        <v>545</v>
      </c>
      <c r="D8" s="14">
        <f aca="true" t="shared" si="0" ref="D8:S8">SUM(D9+D10)</f>
        <v>2882</v>
      </c>
      <c r="E8" s="17">
        <f t="shared" si="0"/>
        <v>1438983</v>
      </c>
      <c r="F8" s="17">
        <f t="shared" si="0"/>
        <v>26919</v>
      </c>
      <c r="G8" s="18">
        <f>F8/E8</f>
        <v>0.018706961791765436</v>
      </c>
      <c r="H8" s="17">
        <f t="shared" si="0"/>
        <v>419</v>
      </c>
      <c r="I8" s="14">
        <f t="shared" si="0"/>
        <v>23374</v>
      </c>
      <c r="J8" s="17">
        <f t="shared" si="0"/>
        <v>465</v>
      </c>
      <c r="K8" s="17">
        <f t="shared" si="0"/>
        <v>8587</v>
      </c>
      <c r="L8" s="14">
        <f t="shared" si="0"/>
        <v>14322</v>
      </c>
      <c r="M8" s="17">
        <f>SUM(N8+O8+P8+Q8+R8)</f>
        <v>1056</v>
      </c>
      <c r="N8" s="17">
        <f t="shared" si="0"/>
        <v>44</v>
      </c>
      <c r="O8" s="17">
        <f t="shared" si="0"/>
        <v>598</v>
      </c>
      <c r="P8" s="17">
        <f t="shared" si="0"/>
        <v>66</v>
      </c>
      <c r="Q8" s="17">
        <f t="shared" si="0"/>
        <v>329</v>
      </c>
      <c r="R8" s="17">
        <f t="shared" si="0"/>
        <v>19</v>
      </c>
      <c r="S8" s="17">
        <f t="shared" si="0"/>
        <v>2489</v>
      </c>
      <c r="T8" s="17">
        <f>SUM(T9+T10)</f>
        <v>831</v>
      </c>
      <c r="U8" s="17">
        <f>SUM(U9+U10)</f>
        <v>598</v>
      </c>
      <c r="V8" s="17">
        <f>SUM(V9+V10)</f>
        <v>328</v>
      </c>
      <c r="W8" s="17">
        <f>SUM(W9+W10)</f>
        <v>420</v>
      </c>
      <c r="X8" s="17">
        <f>SUM(X9+X10)</f>
        <v>312</v>
      </c>
    </row>
    <row r="9" spans="1:24" s="65" customFormat="1" ht="18" customHeight="1">
      <c r="A9" s="61"/>
      <c r="B9" s="62" t="s">
        <v>4</v>
      </c>
      <c r="C9" s="63">
        <f>SUM(C12+C15+C18+C21+C24+C27+C30+C33+C36+C39+C42+C45+C48)</f>
        <v>277</v>
      </c>
      <c r="D9" s="75">
        <f aca="true" t="shared" si="1" ref="D9:X9">SUM(D12+D15+D18+D21+D24+D27+D30+D33+D36+D39+D42+D45+D48)</f>
        <v>2882</v>
      </c>
      <c r="E9" s="63">
        <f t="shared" si="1"/>
        <v>1402012</v>
      </c>
      <c r="F9" s="63">
        <f>SUM(F12+F15+F18+F21+F24+F27+F30+F33+F36+F39+F42+F45+F48)</f>
        <v>20887</v>
      </c>
      <c r="G9" s="64">
        <f aca="true" t="shared" si="2" ref="G9:G49">F9/E9</f>
        <v>0.014897875339155443</v>
      </c>
      <c r="H9" s="63">
        <f t="shared" si="1"/>
        <v>277</v>
      </c>
      <c r="I9" s="75">
        <f>SUM(I12+I15+I18+I21+I24+I27+I30+I33+I36+I39+I42+I45+I48)</f>
        <v>17667</v>
      </c>
      <c r="J9" s="63">
        <f t="shared" si="1"/>
        <v>434</v>
      </c>
      <c r="K9" s="63">
        <f t="shared" si="1"/>
        <v>8587</v>
      </c>
      <c r="L9" s="63">
        <f t="shared" si="1"/>
        <v>8646</v>
      </c>
      <c r="M9" s="63">
        <f t="shared" si="1"/>
        <v>741</v>
      </c>
      <c r="N9" s="63"/>
      <c r="O9" s="63">
        <f t="shared" si="1"/>
        <v>437</v>
      </c>
      <c r="P9" s="63">
        <f t="shared" si="1"/>
        <v>0</v>
      </c>
      <c r="Q9" s="63">
        <f t="shared" si="1"/>
        <v>304</v>
      </c>
      <c r="R9" s="63">
        <f t="shared" si="1"/>
        <v>0</v>
      </c>
      <c r="S9" s="63">
        <f t="shared" si="1"/>
        <v>2479</v>
      </c>
      <c r="T9" s="63">
        <f t="shared" si="1"/>
        <v>831</v>
      </c>
      <c r="U9" s="63">
        <f t="shared" si="1"/>
        <v>598</v>
      </c>
      <c r="V9" s="63">
        <f t="shared" si="1"/>
        <v>318</v>
      </c>
      <c r="W9" s="63">
        <f t="shared" si="1"/>
        <v>420</v>
      </c>
      <c r="X9" s="63">
        <f t="shared" si="1"/>
        <v>312</v>
      </c>
    </row>
    <row r="10" spans="1:24" s="65" customFormat="1" ht="18" customHeight="1">
      <c r="A10" s="66"/>
      <c r="B10" s="53" t="s">
        <v>5</v>
      </c>
      <c r="C10" s="33">
        <f>SUM(C13+C16+C19+C22+C25+C28+C31+C34+C37+C40+C43+C46+C49)</f>
        <v>268</v>
      </c>
      <c r="D10" s="33"/>
      <c r="E10" s="33">
        <f aca="true" t="shared" si="3" ref="E10:X10">SUM(E13+E16+E19+E22+E25+E28+E31+E34+E37+E40+E43+E46+E49)</f>
        <v>36971</v>
      </c>
      <c r="F10" s="33">
        <f t="shared" si="3"/>
        <v>6032</v>
      </c>
      <c r="G10" s="35">
        <f t="shared" si="2"/>
        <v>0.1631549051959644</v>
      </c>
      <c r="H10" s="33">
        <f t="shared" si="3"/>
        <v>142</v>
      </c>
      <c r="I10" s="33">
        <f t="shared" si="3"/>
        <v>5707</v>
      </c>
      <c r="J10" s="33">
        <f t="shared" si="3"/>
        <v>31</v>
      </c>
      <c r="K10" s="33"/>
      <c r="L10" s="33">
        <f t="shared" si="3"/>
        <v>5676</v>
      </c>
      <c r="M10" s="33">
        <f t="shared" si="3"/>
        <v>315</v>
      </c>
      <c r="N10" s="33">
        <f t="shared" si="3"/>
        <v>44</v>
      </c>
      <c r="O10" s="33">
        <f t="shared" si="3"/>
        <v>161</v>
      </c>
      <c r="P10" s="33">
        <f t="shared" si="3"/>
        <v>66</v>
      </c>
      <c r="Q10" s="33">
        <f t="shared" si="3"/>
        <v>25</v>
      </c>
      <c r="R10" s="33">
        <f t="shared" si="3"/>
        <v>19</v>
      </c>
      <c r="S10" s="33">
        <f t="shared" si="3"/>
        <v>10</v>
      </c>
      <c r="T10" s="33">
        <f t="shared" si="3"/>
        <v>0</v>
      </c>
      <c r="U10" s="33">
        <f t="shared" si="3"/>
        <v>0</v>
      </c>
      <c r="V10" s="33">
        <f t="shared" si="3"/>
        <v>10</v>
      </c>
      <c r="W10" s="33">
        <f t="shared" si="3"/>
        <v>0</v>
      </c>
      <c r="X10" s="33">
        <f t="shared" si="3"/>
        <v>0</v>
      </c>
    </row>
    <row r="11" spans="1:24" s="69" customFormat="1" ht="18" customHeight="1">
      <c r="A11" s="67">
        <v>1</v>
      </c>
      <c r="B11" s="32" t="s">
        <v>63</v>
      </c>
      <c r="C11" s="68">
        <f>SUM(C12+C13)</f>
        <v>37</v>
      </c>
      <c r="D11" s="68">
        <f aca="true" t="shared" si="4" ref="D11:X11">SUM(D12+D13)</f>
        <v>256</v>
      </c>
      <c r="E11" s="68">
        <f t="shared" si="4"/>
        <v>114016</v>
      </c>
      <c r="F11" s="68">
        <f t="shared" si="4"/>
        <v>2153</v>
      </c>
      <c r="G11" s="35">
        <f t="shared" si="2"/>
        <v>0.018883314622509122</v>
      </c>
      <c r="H11" s="68">
        <f t="shared" si="4"/>
        <v>33</v>
      </c>
      <c r="I11" s="68">
        <f t="shared" si="4"/>
        <v>1883</v>
      </c>
      <c r="J11" s="68">
        <f t="shared" si="4"/>
        <v>31</v>
      </c>
      <c r="K11" s="68">
        <f t="shared" si="4"/>
        <v>837</v>
      </c>
      <c r="L11" s="68">
        <f t="shared" si="4"/>
        <v>1015</v>
      </c>
      <c r="M11" s="68">
        <f>SUM(N11+O11+P11+Q11+R11)</f>
        <v>85</v>
      </c>
      <c r="N11" s="68"/>
      <c r="O11" s="68">
        <f t="shared" si="4"/>
        <v>23</v>
      </c>
      <c r="P11" s="68">
        <f t="shared" si="4"/>
        <v>33</v>
      </c>
      <c r="Q11" s="68">
        <f t="shared" si="4"/>
        <v>29</v>
      </c>
      <c r="R11" s="68"/>
      <c r="S11" s="68">
        <f>SUM(T11:X11)</f>
        <v>185</v>
      </c>
      <c r="T11" s="68">
        <f t="shared" si="4"/>
        <v>81</v>
      </c>
      <c r="U11" s="68">
        <f t="shared" si="4"/>
        <v>38</v>
      </c>
      <c r="V11" s="68">
        <f t="shared" si="4"/>
        <v>18</v>
      </c>
      <c r="W11" s="68">
        <f t="shared" si="4"/>
        <v>30</v>
      </c>
      <c r="X11" s="68">
        <f t="shared" si="4"/>
        <v>18</v>
      </c>
    </row>
    <row r="12" spans="1:24" s="65" customFormat="1" ht="18" customHeight="1">
      <c r="A12" s="66"/>
      <c r="B12" s="53" t="s">
        <v>4</v>
      </c>
      <c r="C12" s="33">
        <v>27</v>
      </c>
      <c r="D12" s="33">
        <v>256</v>
      </c>
      <c r="E12" s="33">
        <v>112773</v>
      </c>
      <c r="F12" s="33">
        <f>SUM(I12+M12+S12)</f>
        <v>1850</v>
      </c>
      <c r="G12" s="35">
        <f t="shared" si="2"/>
        <v>0.01640463586142073</v>
      </c>
      <c r="H12" s="33">
        <v>27</v>
      </c>
      <c r="I12" s="33">
        <f>SUM(J12+K12+L12)</f>
        <v>1636</v>
      </c>
      <c r="J12" s="33">
        <v>31</v>
      </c>
      <c r="K12" s="33">
        <v>837</v>
      </c>
      <c r="L12" s="33">
        <v>768</v>
      </c>
      <c r="M12" s="68">
        <f aca="true" t="shared" si="5" ref="M12:M49">SUM(N12+O12+P12+Q12+R12)</f>
        <v>29</v>
      </c>
      <c r="N12" s="33"/>
      <c r="O12" s="33"/>
      <c r="P12" s="33"/>
      <c r="Q12" s="33">
        <v>29</v>
      </c>
      <c r="R12" s="33"/>
      <c r="S12" s="68">
        <f aca="true" t="shared" si="6" ref="S12:S48">SUM(T12:X12)</f>
        <v>185</v>
      </c>
      <c r="T12" s="33">
        <v>81</v>
      </c>
      <c r="U12" s="33">
        <v>38</v>
      </c>
      <c r="V12" s="33">
        <v>18</v>
      </c>
      <c r="W12" s="33">
        <v>30</v>
      </c>
      <c r="X12" s="33">
        <v>18</v>
      </c>
    </row>
    <row r="13" spans="1:24" s="65" customFormat="1" ht="18" customHeight="1">
      <c r="A13" s="66"/>
      <c r="B13" s="53" t="s">
        <v>5</v>
      </c>
      <c r="C13" s="33">
        <v>10</v>
      </c>
      <c r="D13" s="33"/>
      <c r="E13" s="33">
        <v>1243</v>
      </c>
      <c r="F13" s="33">
        <f aca="true" t="shared" si="7" ref="F13:F49">SUM(I13+M13+S13)</f>
        <v>303</v>
      </c>
      <c r="G13" s="35">
        <f t="shared" si="2"/>
        <v>0.24376508447304907</v>
      </c>
      <c r="H13" s="33">
        <v>6</v>
      </c>
      <c r="I13" s="33">
        <f aca="true" t="shared" si="8" ref="I13:I49">SUM(J13+K13+L13)</f>
        <v>247</v>
      </c>
      <c r="J13" s="33"/>
      <c r="K13" s="33"/>
      <c r="L13" s="33">
        <v>247</v>
      </c>
      <c r="M13" s="68">
        <f t="shared" si="5"/>
        <v>56</v>
      </c>
      <c r="N13" s="33"/>
      <c r="O13" s="33">
        <v>23</v>
      </c>
      <c r="P13" s="33">
        <v>33</v>
      </c>
      <c r="Q13" s="33"/>
      <c r="R13" s="33"/>
      <c r="S13" s="68"/>
      <c r="T13" s="33"/>
      <c r="U13" s="33"/>
      <c r="V13" s="33"/>
      <c r="W13" s="33"/>
      <c r="X13" s="33"/>
    </row>
    <row r="14" spans="1:24" s="8" customFormat="1" ht="18" customHeight="1">
      <c r="A14" s="61">
        <v>2</v>
      </c>
      <c r="B14" s="70" t="s">
        <v>64</v>
      </c>
      <c r="C14" s="71">
        <f>SUM(C15+C16)</f>
        <v>46</v>
      </c>
      <c r="D14" s="71">
        <f aca="true" t="shared" si="9" ref="D14:X14">SUM(D15+D16)</f>
        <v>294</v>
      </c>
      <c r="E14" s="71">
        <f t="shared" si="9"/>
        <v>115290</v>
      </c>
      <c r="F14" s="71">
        <f t="shared" si="9"/>
        <v>2398</v>
      </c>
      <c r="G14" s="64">
        <f t="shared" si="2"/>
        <v>0.020799722439066703</v>
      </c>
      <c r="H14" s="71">
        <f t="shared" si="9"/>
        <v>36</v>
      </c>
      <c r="I14" s="63">
        <f t="shared" si="8"/>
        <v>2081</v>
      </c>
      <c r="J14" s="71">
        <f t="shared" si="9"/>
        <v>31</v>
      </c>
      <c r="K14" s="71">
        <f t="shared" si="9"/>
        <v>1023</v>
      </c>
      <c r="L14" s="71">
        <f t="shared" si="9"/>
        <v>1027</v>
      </c>
      <c r="M14" s="71">
        <f t="shared" si="5"/>
        <v>94</v>
      </c>
      <c r="N14" s="71"/>
      <c r="O14" s="71">
        <f t="shared" si="9"/>
        <v>69</v>
      </c>
      <c r="P14" s="71"/>
      <c r="Q14" s="71">
        <f t="shared" si="9"/>
        <v>25</v>
      </c>
      <c r="R14" s="71"/>
      <c r="S14" s="71">
        <f t="shared" si="6"/>
        <v>223</v>
      </c>
      <c r="T14" s="71">
        <f t="shared" si="9"/>
        <v>99</v>
      </c>
      <c r="U14" s="71">
        <f t="shared" si="9"/>
        <v>48</v>
      </c>
      <c r="V14" s="71">
        <f t="shared" si="9"/>
        <v>28</v>
      </c>
      <c r="W14" s="71">
        <f t="shared" si="9"/>
        <v>30</v>
      </c>
      <c r="X14" s="71">
        <f t="shared" si="9"/>
        <v>18</v>
      </c>
    </row>
    <row r="15" spans="1:24" s="8" customFormat="1" ht="18" customHeight="1">
      <c r="A15" s="66"/>
      <c r="B15" s="53" t="s">
        <v>4</v>
      </c>
      <c r="C15" s="33">
        <v>33</v>
      </c>
      <c r="D15" s="33">
        <v>294</v>
      </c>
      <c r="E15" s="33">
        <v>114200</v>
      </c>
      <c r="F15" s="33">
        <f t="shared" si="7"/>
        <v>2220</v>
      </c>
      <c r="G15" s="35">
        <f t="shared" si="2"/>
        <v>0.019439579684763574</v>
      </c>
      <c r="H15" s="33">
        <v>33</v>
      </c>
      <c r="I15" s="33">
        <f t="shared" si="8"/>
        <v>1936</v>
      </c>
      <c r="J15" s="33">
        <v>31</v>
      </c>
      <c r="K15" s="33">
        <v>1023</v>
      </c>
      <c r="L15" s="33">
        <v>882</v>
      </c>
      <c r="M15" s="68">
        <f t="shared" si="5"/>
        <v>71</v>
      </c>
      <c r="N15" s="33"/>
      <c r="O15" s="33">
        <v>46</v>
      </c>
      <c r="P15" s="33"/>
      <c r="Q15" s="33">
        <v>25</v>
      </c>
      <c r="R15" s="33"/>
      <c r="S15" s="68">
        <f t="shared" si="6"/>
        <v>213</v>
      </c>
      <c r="T15" s="33">
        <v>99</v>
      </c>
      <c r="U15" s="33">
        <v>48</v>
      </c>
      <c r="V15" s="33">
        <v>18</v>
      </c>
      <c r="W15" s="33">
        <v>30</v>
      </c>
      <c r="X15" s="33">
        <v>18</v>
      </c>
    </row>
    <row r="16" spans="1:24" s="8" customFormat="1" ht="18" customHeight="1">
      <c r="A16" s="66"/>
      <c r="B16" s="53" t="s">
        <v>5</v>
      </c>
      <c r="C16" s="33">
        <v>13</v>
      </c>
      <c r="D16" s="33"/>
      <c r="E16" s="33">
        <v>1090</v>
      </c>
      <c r="F16" s="33">
        <f t="shared" si="7"/>
        <v>178</v>
      </c>
      <c r="G16" s="35">
        <f t="shared" si="2"/>
        <v>0.163302752293578</v>
      </c>
      <c r="H16" s="33">
        <v>3</v>
      </c>
      <c r="I16" s="33">
        <f t="shared" si="8"/>
        <v>145</v>
      </c>
      <c r="J16" s="33"/>
      <c r="K16" s="33"/>
      <c r="L16" s="33">
        <v>145</v>
      </c>
      <c r="M16" s="68">
        <f t="shared" si="5"/>
        <v>23</v>
      </c>
      <c r="N16" s="33"/>
      <c r="O16" s="33">
        <v>23</v>
      </c>
      <c r="P16" s="33"/>
      <c r="Q16" s="33"/>
      <c r="R16" s="33"/>
      <c r="S16" s="68">
        <f t="shared" si="6"/>
        <v>10</v>
      </c>
      <c r="T16" s="33"/>
      <c r="U16" s="33"/>
      <c r="V16" s="33">
        <v>10</v>
      </c>
      <c r="W16" s="33"/>
      <c r="X16" s="33"/>
    </row>
    <row r="17" spans="1:24" s="8" customFormat="1" ht="18" customHeight="1">
      <c r="A17" s="66">
        <v>3</v>
      </c>
      <c r="B17" s="32" t="s">
        <v>65</v>
      </c>
      <c r="C17" s="68">
        <f>SUM(C18+C19)</f>
        <v>39</v>
      </c>
      <c r="D17" s="68">
        <f aca="true" t="shared" si="10" ref="D17:X17">SUM(D18+D19)</f>
        <v>276</v>
      </c>
      <c r="E17" s="68">
        <f t="shared" si="10"/>
        <v>115663</v>
      </c>
      <c r="F17" s="68">
        <f t="shared" si="10"/>
        <v>2201</v>
      </c>
      <c r="G17" s="35">
        <f t="shared" si="2"/>
        <v>0.019029421681955337</v>
      </c>
      <c r="H17" s="68">
        <f t="shared" si="10"/>
        <v>31</v>
      </c>
      <c r="I17" s="33">
        <f t="shared" si="8"/>
        <v>1900</v>
      </c>
      <c r="J17" s="68">
        <f t="shared" si="10"/>
        <v>31</v>
      </c>
      <c r="K17" s="68">
        <f t="shared" si="10"/>
        <v>868</v>
      </c>
      <c r="L17" s="68">
        <f t="shared" si="10"/>
        <v>1001</v>
      </c>
      <c r="M17" s="68">
        <f t="shared" si="5"/>
        <v>67</v>
      </c>
      <c r="N17" s="68"/>
      <c r="O17" s="68">
        <f t="shared" si="10"/>
        <v>46</v>
      </c>
      <c r="P17" s="68"/>
      <c r="Q17" s="68">
        <f t="shared" si="10"/>
        <v>21</v>
      </c>
      <c r="R17" s="68"/>
      <c r="S17" s="68">
        <f t="shared" si="6"/>
        <v>234</v>
      </c>
      <c r="T17" s="68">
        <f t="shared" si="10"/>
        <v>84</v>
      </c>
      <c r="U17" s="68">
        <f t="shared" si="10"/>
        <v>60</v>
      </c>
      <c r="V17" s="68">
        <f t="shared" si="10"/>
        <v>30</v>
      </c>
      <c r="W17" s="68">
        <f t="shared" si="10"/>
        <v>30</v>
      </c>
      <c r="X17" s="68">
        <f t="shared" si="10"/>
        <v>30</v>
      </c>
    </row>
    <row r="18" spans="1:24" s="8" customFormat="1" ht="18" customHeight="1">
      <c r="A18" s="66"/>
      <c r="B18" s="53" t="s">
        <v>4</v>
      </c>
      <c r="C18" s="33">
        <v>28</v>
      </c>
      <c r="D18" s="33">
        <v>276</v>
      </c>
      <c r="E18" s="33">
        <v>114932</v>
      </c>
      <c r="F18" s="33">
        <f t="shared" si="7"/>
        <v>2028</v>
      </c>
      <c r="G18" s="35">
        <f t="shared" si="2"/>
        <v>0.017645216301813246</v>
      </c>
      <c r="H18" s="33">
        <v>28</v>
      </c>
      <c r="I18" s="33">
        <f t="shared" si="8"/>
        <v>1727</v>
      </c>
      <c r="J18" s="33">
        <v>31</v>
      </c>
      <c r="K18" s="33">
        <v>868</v>
      </c>
      <c r="L18" s="33">
        <v>828</v>
      </c>
      <c r="M18" s="68">
        <f t="shared" si="5"/>
        <v>67</v>
      </c>
      <c r="N18" s="33"/>
      <c r="O18" s="33">
        <v>46</v>
      </c>
      <c r="P18" s="33"/>
      <c r="Q18" s="33">
        <v>21</v>
      </c>
      <c r="R18" s="33"/>
      <c r="S18" s="68">
        <f t="shared" si="6"/>
        <v>234</v>
      </c>
      <c r="T18" s="33">
        <v>84</v>
      </c>
      <c r="U18" s="33">
        <v>60</v>
      </c>
      <c r="V18" s="33">
        <v>30</v>
      </c>
      <c r="W18" s="33">
        <v>30</v>
      </c>
      <c r="X18" s="33">
        <v>30</v>
      </c>
    </row>
    <row r="19" spans="1:24" s="8" customFormat="1" ht="18" customHeight="1">
      <c r="A19" s="66"/>
      <c r="B19" s="53" t="s">
        <v>5</v>
      </c>
      <c r="C19" s="33">
        <v>11</v>
      </c>
      <c r="D19" s="33"/>
      <c r="E19" s="33">
        <v>731</v>
      </c>
      <c r="F19" s="33">
        <f t="shared" si="7"/>
        <v>173</v>
      </c>
      <c r="G19" s="35">
        <f t="shared" si="2"/>
        <v>0.23666210670314639</v>
      </c>
      <c r="H19" s="33">
        <v>3</v>
      </c>
      <c r="I19" s="33">
        <f t="shared" si="8"/>
        <v>173</v>
      </c>
      <c r="J19" s="33"/>
      <c r="K19" s="33"/>
      <c r="L19" s="33">
        <v>173</v>
      </c>
      <c r="M19" s="68"/>
      <c r="N19" s="33"/>
      <c r="O19" s="33"/>
      <c r="P19" s="33"/>
      <c r="Q19" s="33"/>
      <c r="R19" s="33"/>
      <c r="S19" s="68"/>
      <c r="T19" s="33"/>
      <c r="U19" s="33"/>
      <c r="V19" s="33"/>
      <c r="W19" s="33"/>
      <c r="X19" s="33"/>
    </row>
    <row r="20" spans="1:24" s="48" customFormat="1" ht="18" customHeight="1">
      <c r="A20" s="67">
        <v>4</v>
      </c>
      <c r="B20" s="32" t="s">
        <v>66</v>
      </c>
      <c r="C20" s="68">
        <f>SUM(C21+C22)</f>
        <v>40</v>
      </c>
      <c r="D20" s="68">
        <f aca="true" t="shared" si="11" ref="D20:X20">SUM(D21+D22)</f>
        <v>285</v>
      </c>
      <c r="E20" s="68">
        <f t="shared" si="11"/>
        <v>132286</v>
      </c>
      <c r="F20" s="68">
        <f t="shared" si="11"/>
        <v>2093</v>
      </c>
      <c r="G20" s="35">
        <f t="shared" si="2"/>
        <v>0.015821780082548417</v>
      </c>
      <c r="H20" s="68">
        <f t="shared" si="11"/>
        <v>27</v>
      </c>
      <c r="I20" s="33">
        <f t="shared" si="8"/>
        <v>1862</v>
      </c>
      <c r="J20" s="68">
        <f t="shared" si="11"/>
        <v>31</v>
      </c>
      <c r="K20" s="68">
        <f t="shared" si="11"/>
        <v>713</v>
      </c>
      <c r="L20" s="68">
        <f t="shared" si="11"/>
        <v>1118</v>
      </c>
      <c r="M20" s="68">
        <f t="shared" si="5"/>
        <v>48</v>
      </c>
      <c r="N20" s="68"/>
      <c r="O20" s="68">
        <f t="shared" si="11"/>
        <v>23</v>
      </c>
      <c r="P20" s="68"/>
      <c r="Q20" s="68">
        <f t="shared" si="11"/>
        <v>25</v>
      </c>
      <c r="R20" s="68"/>
      <c r="S20" s="68">
        <f t="shared" si="6"/>
        <v>183</v>
      </c>
      <c r="T20" s="68">
        <f t="shared" si="11"/>
        <v>69</v>
      </c>
      <c r="U20" s="68">
        <f t="shared" si="11"/>
        <v>48</v>
      </c>
      <c r="V20" s="68">
        <f t="shared" si="11"/>
        <v>18</v>
      </c>
      <c r="W20" s="68">
        <f t="shared" si="11"/>
        <v>30</v>
      </c>
      <c r="X20" s="68">
        <f t="shared" si="11"/>
        <v>18</v>
      </c>
    </row>
    <row r="21" spans="1:24" s="8" customFormat="1" ht="18" customHeight="1">
      <c r="A21" s="66"/>
      <c r="B21" s="53" t="s">
        <v>4</v>
      </c>
      <c r="C21" s="33">
        <v>23</v>
      </c>
      <c r="D21" s="33">
        <v>285</v>
      </c>
      <c r="E21" s="33">
        <v>130529</v>
      </c>
      <c r="F21" s="33">
        <f t="shared" si="7"/>
        <v>1807</v>
      </c>
      <c r="G21" s="35">
        <f t="shared" si="2"/>
        <v>0.01384366692459147</v>
      </c>
      <c r="H21" s="33">
        <v>23</v>
      </c>
      <c r="I21" s="33">
        <f t="shared" si="8"/>
        <v>1599</v>
      </c>
      <c r="J21" s="33">
        <v>31</v>
      </c>
      <c r="K21" s="33">
        <v>713</v>
      </c>
      <c r="L21" s="33">
        <v>855</v>
      </c>
      <c r="M21" s="68">
        <f t="shared" si="5"/>
        <v>25</v>
      </c>
      <c r="N21" s="33"/>
      <c r="O21" s="33"/>
      <c r="P21" s="33"/>
      <c r="Q21" s="33">
        <v>25</v>
      </c>
      <c r="R21" s="33"/>
      <c r="S21" s="68">
        <f t="shared" si="6"/>
        <v>183</v>
      </c>
      <c r="T21" s="33">
        <v>69</v>
      </c>
      <c r="U21" s="33">
        <v>48</v>
      </c>
      <c r="V21" s="33">
        <v>18</v>
      </c>
      <c r="W21" s="33">
        <v>30</v>
      </c>
      <c r="X21" s="33">
        <v>18</v>
      </c>
    </row>
    <row r="22" spans="1:24" s="8" customFormat="1" ht="18" customHeight="1">
      <c r="A22" s="66"/>
      <c r="B22" s="53" t="s">
        <v>5</v>
      </c>
      <c r="C22" s="33">
        <v>17</v>
      </c>
      <c r="D22" s="33"/>
      <c r="E22" s="33">
        <v>1757</v>
      </c>
      <c r="F22" s="33">
        <f t="shared" si="7"/>
        <v>286</v>
      </c>
      <c r="G22" s="35">
        <f t="shared" si="2"/>
        <v>0.16277746158224246</v>
      </c>
      <c r="H22" s="33">
        <v>4</v>
      </c>
      <c r="I22" s="33">
        <f t="shared" si="8"/>
        <v>263</v>
      </c>
      <c r="J22" s="33"/>
      <c r="K22" s="33"/>
      <c r="L22" s="33">
        <v>263</v>
      </c>
      <c r="M22" s="68">
        <f t="shared" si="5"/>
        <v>23</v>
      </c>
      <c r="N22" s="33"/>
      <c r="O22" s="33">
        <v>23</v>
      </c>
      <c r="P22" s="33"/>
      <c r="Q22" s="33"/>
      <c r="R22" s="33"/>
      <c r="S22" s="68"/>
      <c r="T22" s="33"/>
      <c r="U22" s="33"/>
      <c r="V22" s="33"/>
      <c r="W22" s="33"/>
      <c r="X22" s="33"/>
    </row>
    <row r="23" spans="1:24" s="48" customFormat="1" ht="18" customHeight="1">
      <c r="A23" s="67">
        <v>5</v>
      </c>
      <c r="B23" s="32" t="s">
        <v>67</v>
      </c>
      <c r="C23" s="68">
        <f>SUM(C24+C25)</f>
        <v>31</v>
      </c>
      <c r="D23" s="68">
        <f aca="true" t="shared" si="12" ref="D23:X23">SUM(D24+D25)</f>
        <v>196</v>
      </c>
      <c r="E23" s="68">
        <f t="shared" si="12"/>
        <v>84895</v>
      </c>
      <c r="F23" s="68">
        <f t="shared" si="12"/>
        <v>1640</v>
      </c>
      <c r="G23" s="35">
        <f t="shared" si="2"/>
        <v>0.019317981035396666</v>
      </c>
      <c r="H23" s="68">
        <f t="shared" si="12"/>
        <v>24</v>
      </c>
      <c r="I23" s="33">
        <f t="shared" si="8"/>
        <v>1433</v>
      </c>
      <c r="J23" s="68">
        <f t="shared" si="12"/>
        <v>31</v>
      </c>
      <c r="K23" s="68">
        <f t="shared" si="12"/>
        <v>527</v>
      </c>
      <c r="L23" s="68">
        <f t="shared" si="12"/>
        <v>875</v>
      </c>
      <c r="M23" s="68">
        <f t="shared" si="5"/>
        <v>52</v>
      </c>
      <c r="N23" s="68"/>
      <c r="O23" s="68">
        <f t="shared" si="12"/>
        <v>23</v>
      </c>
      <c r="P23" s="68"/>
      <c r="Q23" s="68">
        <f t="shared" si="12"/>
        <v>29</v>
      </c>
      <c r="R23" s="68"/>
      <c r="S23" s="68">
        <f t="shared" si="6"/>
        <v>155</v>
      </c>
      <c r="T23" s="68">
        <f t="shared" si="12"/>
        <v>51</v>
      </c>
      <c r="U23" s="68">
        <f t="shared" si="12"/>
        <v>38</v>
      </c>
      <c r="V23" s="68">
        <f t="shared" si="12"/>
        <v>18</v>
      </c>
      <c r="W23" s="68">
        <f t="shared" si="12"/>
        <v>30</v>
      </c>
      <c r="X23" s="68">
        <f t="shared" si="12"/>
        <v>18</v>
      </c>
    </row>
    <row r="24" spans="1:24" s="8" customFormat="1" ht="18" customHeight="1">
      <c r="A24" s="66"/>
      <c r="B24" s="53" t="s">
        <v>4</v>
      </c>
      <c r="C24" s="33">
        <v>17</v>
      </c>
      <c r="D24" s="33">
        <v>196</v>
      </c>
      <c r="E24" s="33">
        <v>84136</v>
      </c>
      <c r="F24" s="33">
        <f t="shared" si="7"/>
        <v>1353</v>
      </c>
      <c r="G24" s="35">
        <f t="shared" si="2"/>
        <v>0.01608110677949986</v>
      </c>
      <c r="H24" s="33">
        <v>17</v>
      </c>
      <c r="I24" s="33">
        <f t="shared" si="8"/>
        <v>1146</v>
      </c>
      <c r="J24" s="33">
        <v>31</v>
      </c>
      <c r="K24" s="33">
        <v>527</v>
      </c>
      <c r="L24" s="33">
        <v>588</v>
      </c>
      <c r="M24" s="68">
        <f t="shared" si="5"/>
        <v>52</v>
      </c>
      <c r="N24" s="33"/>
      <c r="O24" s="33">
        <v>23</v>
      </c>
      <c r="P24" s="33"/>
      <c r="Q24" s="33">
        <v>29</v>
      </c>
      <c r="R24" s="33"/>
      <c r="S24" s="68">
        <f t="shared" si="6"/>
        <v>155</v>
      </c>
      <c r="T24" s="33">
        <v>51</v>
      </c>
      <c r="U24" s="33">
        <v>38</v>
      </c>
      <c r="V24" s="33">
        <v>18</v>
      </c>
      <c r="W24" s="33">
        <v>30</v>
      </c>
      <c r="X24" s="33">
        <v>18</v>
      </c>
    </row>
    <row r="25" spans="1:24" s="8" customFormat="1" ht="18" customHeight="1">
      <c r="A25" s="66"/>
      <c r="B25" s="53" t="s">
        <v>5</v>
      </c>
      <c r="C25" s="33">
        <v>14</v>
      </c>
      <c r="D25" s="33"/>
      <c r="E25" s="33">
        <v>759</v>
      </c>
      <c r="F25" s="33">
        <f t="shared" si="7"/>
        <v>287</v>
      </c>
      <c r="G25" s="35">
        <f t="shared" si="2"/>
        <v>0.37812911725955206</v>
      </c>
      <c r="H25" s="33">
        <v>7</v>
      </c>
      <c r="I25" s="33">
        <f t="shared" si="8"/>
        <v>287</v>
      </c>
      <c r="J25" s="33"/>
      <c r="K25" s="33"/>
      <c r="L25" s="33">
        <v>287</v>
      </c>
      <c r="M25" s="68"/>
      <c r="N25" s="33"/>
      <c r="O25" s="33"/>
      <c r="P25" s="33"/>
      <c r="Q25" s="33"/>
      <c r="R25" s="33"/>
      <c r="S25" s="68"/>
      <c r="T25" s="33"/>
      <c r="U25" s="33"/>
      <c r="V25" s="33"/>
      <c r="W25" s="33"/>
      <c r="X25" s="33"/>
    </row>
    <row r="26" spans="1:24" s="48" customFormat="1" ht="18" customHeight="1">
      <c r="A26" s="67">
        <v>6</v>
      </c>
      <c r="B26" s="32" t="s">
        <v>68</v>
      </c>
      <c r="C26" s="68">
        <f>SUM(C27+C28)</f>
        <v>46</v>
      </c>
      <c r="D26" s="68">
        <f aca="true" t="shared" si="13" ref="D26:X26">SUM(D27+D28)</f>
        <v>305</v>
      </c>
      <c r="E26" s="68">
        <f t="shared" si="13"/>
        <v>136131</v>
      </c>
      <c r="F26" s="68">
        <f t="shared" si="13"/>
        <v>2386</v>
      </c>
      <c r="G26" s="35">
        <f t="shared" si="2"/>
        <v>0.01752723479589513</v>
      </c>
      <c r="H26" s="68">
        <f t="shared" si="13"/>
        <v>33</v>
      </c>
      <c r="I26" s="33">
        <f t="shared" si="8"/>
        <v>2099</v>
      </c>
      <c r="J26" s="68">
        <f t="shared" si="13"/>
        <v>31</v>
      </c>
      <c r="K26" s="68">
        <f t="shared" si="13"/>
        <v>961</v>
      </c>
      <c r="L26" s="68">
        <f t="shared" si="13"/>
        <v>1107</v>
      </c>
      <c r="M26" s="68">
        <f t="shared" si="5"/>
        <v>44</v>
      </c>
      <c r="N26" s="68"/>
      <c r="O26" s="68">
        <f t="shared" si="13"/>
        <v>23</v>
      </c>
      <c r="P26" s="68"/>
      <c r="Q26" s="68">
        <f t="shared" si="13"/>
        <v>21</v>
      </c>
      <c r="R26" s="68"/>
      <c r="S26" s="68">
        <f t="shared" si="6"/>
        <v>243</v>
      </c>
      <c r="T26" s="68">
        <f t="shared" si="13"/>
        <v>93</v>
      </c>
      <c r="U26" s="68">
        <f t="shared" si="13"/>
        <v>60</v>
      </c>
      <c r="V26" s="68">
        <f t="shared" si="13"/>
        <v>30</v>
      </c>
      <c r="W26" s="68">
        <f t="shared" si="13"/>
        <v>30</v>
      </c>
      <c r="X26" s="68">
        <f t="shared" si="13"/>
        <v>30</v>
      </c>
    </row>
    <row r="27" spans="1:24" s="8" customFormat="1" ht="18" customHeight="1">
      <c r="A27" s="66"/>
      <c r="B27" s="53" t="s">
        <v>4</v>
      </c>
      <c r="C27" s="33">
        <v>31</v>
      </c>
      <c r="D27" s="33">
        <v>305</v>
      </c>
      <c r="E27" s="33">
        <v>135484</v>
      </c>
      <c r="F27" s="33">
        <f t="shared" si="7"/>
        <v>2194</v>
      </c>
      <c r="G27" s="35">
        <f t="shared" si="2"/>
        <v>0.016193794101148476</v>
      </c>
      <c r="H27" s="33">
        <v>31</v>
      </c>
      <c r="I27" s="33">
        <f t="shared" si="8"/>
        <v>1907</v>
      </c>
      <c r="J27" s="33">
        <v>31</v>
      </c>
      <c r="K27" s="33">
        <v>961</v>
      </c>
      <c r="L27" s="33">
        <v>915</v>
      </c>
      <c r="M27" s="68">
        <f t="shared" si="5"/>
        <v>44</v>
      </c>
      <c r="N27" s="33"/>
      <c r="O27" s="33">
        <v>23</v>
      </c>
      <c r="P27" s="33"/>
      <c r="Q27" s="33">
        <v>21</v>
      </c>
      <c r="R27" s="33"/>
      <c r="S27" s="68">
        <f t="shared" si="6"/>
        <v>243</v>
      </c>
      <c r="T27" s="33">
        <v>93</v>
      </c>
      <c r="U27" s="33">
        <v>60</v>
      </c>
      <c r="V27" s="33">
        <v>30</v>
      </c>
      <c r="W27" s="33">
        <v>30</v>
      </c>
      <c r="X27" s="33">
        <v>30</v>
      </c>
    </row>
    <row r="28" spans="1:24" s="8" customFormat="1" ht="18" customHeight="1">
      <c r="A28" s="66"/>
      <c r="B28" s="53" t="s">
        <v>5</v>
      </c>
      <c r="C28" s="33">
        <v>15</v>
      </c>
      <c r="D28" s="33"/>
      <c r="E28" s="33">
        <v>647</v>
      </c>
      <c r="F28" s="33">
        <f t="shared" si="7"/>
        <v>192</v>
      </c>
      <c r="G28" s="35">
        <f t="shared" si="2"/>
        <v>0.29675425038639874</v>
      </c>
      <c r="H28" s="33">
        <v>2</v>
      </c>
      <c r="I28" s="33">
        <f t="shared" si="8"/>
        <v>192</v>
      </c>
      <c r="J28" s="33"/>
      <c r="K28" s="33"/>
      <c r="L28" s="33">
        <v>192</v>
      </c>
      <c r="M28" s="68"/>
      <c r="N28" s="33"/>
      <c r="O28" s="33"/>
      <c r="P28" s="33"/>
      <c r="Q28" s="33"/>
      <c r="R28" s="33"/>
      <c r="S28" s="68"/>
      <c r="T28" s="33"/>
      <c r="U28" s="33"/>
      <c r="V28" s="33"/>
      <c r="W28" s="33"/>
      <c r="X28" s="33"/>
    </row>
    <row r="29" spans="1:24" s="48" customFormat="1" ht="18" customHeight="1">
      <c r="A29" s="67">
        <v>7</v>
      </c>
      <c r="B29" s="32" t="s">
        <v>69</v>
      </c>
      <c r="C29" s="68">
        <f>SUM(C30+C31)</f>
        <v>27</v>
      </c>
      <c r="D29" s="68">
        <f aca="true" t="shared" si="14" ref="D29:X29">SUM(D30+D31)</f>
        <v>223</v>
      </c>
      <c r="E29" s="68">
        <f t="shared" si="14"/>
        <v>93641</v>
      </c>
      <c r="F29" s="68">
        <f t="shared" si="14"/>
        <v>1653</v>
      </c>
      <c r="G29" s="35">
        <f t="shared" si="2"/>
        <v>0.017652524001238772</v>
      </c>
      <c r="H29" s="68">
        <f t="shared" si="14"/>
        <v>20</v>
      </c>
      <c r="I29" s="33">
        <f t="shared" si="8"/>
        <v>1349</v>
      </c>
      <c r="J29" s="68">
        <f t="shared" si="14"/>
        <v>31</v>
      </c>
      <c r="K29" s="68">
        <f t="shared" si="14"/>
        <v>527</v>
      </c>
      <c r="L29" s="68">
        <f t="shared" si="14"/>
        <v>791</v>
      </c>
      <c r="M29" s="68">
        <f t="shared" si="5"/>
        <v>48</v>
      </c>
      <c r="N29" s="68"/>
      <c r="O29" s="68">
        <f t="shared" si="14"/>
        <v>23</v>
      </c>
      <c r="P29" s="68"/>
      <c r="Q29" s="68">
        <f t="shared" si="14"/>
        <v>25</v>
      </c>
      <c r="R29" s="68"/>
      <c r="S29" s="68">
        <f t="shared" si="6"/>
        <v>256</v>
      </c>
      <c r="T29" s="68">
        <f t="shared" si="14"/>
        <v>51</v>
      </c>
      <c r="U29" s="68">
        <f t="shared" si="14"/>
        <v>61</v>
      </c>
      <c r="V29" s="68">
        <f t="shared" si="14"/>
        <v>51</v>
      </c>
      <c r="W29" s="68">
        <f t="shared" si="14"/>
        <v>51</v>
      </c>
      <c r="X29" s="68">
        <f t="shared" si="14"/>
        <v>42</v>
      </c>
    </row>
    <row r="30" spans="1:24" s="8" customFormat="1" ht="18" customHeight="1">
      <c r="A30" s="66"/>
      <c r="B30" s="53" t="s">
        <v>4</v>
      </c>
      <c r="C30" s="33">
        <v>17</v>
      </c>
      <c r="D30" s="33">
        <v>223</v>
      </c>
      <c r="E30" s="33">
        <v>93251</v>
      </c>
      <c r="F30" s="33">
        <f t="shared" si="7"/>
        <v>1508</v>
      </c>
      <c r="G30" s="35">
        <f t="shared" si="2"/>
        <v>0.016171408349508316</v>
      </c>
      <c r="H30" s="33">
        <v>17</v>
      </c>
      <c r="I30" s="33">
        <f t="shared" si="8"/>
        <v>1227</v>
      </c>
      <c r="J30" s="33">
        <v>31</v>
      </c>
      <c r="K30" s="33">
        <v>527</v>
      </c>
      <c r="L30" s="33">
        <v>669</v>
      </c>
      <c r="M30" s="68">
        <f t="shared" si="5"/>
        <v>25</v>
      </c>
      <c r="N30" s="33"/>
      <c r="O30" s="33"/>
      <c r="P30" s="33"/>
      <c r="Q30" s="33">
        <v>25</v>
      </c>
      <c r="R30" s="33"/>
      <c r="S30" s="68">
        <f t="shared" si="6"/>
        <v>256</v>
      </c>
      <c r="T30" s="33">
        <v>51</v>
      </c>
      <c r="U30" s="33">
        <v>61</v>
      </c>
      <c r="V30" s="33">
        <v>51</v>
      </c>
      <c r="W30" s="33">
        <v>51</v>
      </c>
      <c r="X30" s="33">
        <v>42</v>
      </c>
    </row>
    <row r="31" spans="1:24" s="8" customFormat="1" ht="18" customHeight="1">
      <c r="A31" s="66"/>
      <c r="B31" s="53" t="s">
        <v>5</v>
      </c>
      <c r="C31" s="33">
        <v>10</v>
      </c>
      <c r="D31" s="33"/>
      <c r="E31" s="33">
        <v>390</v>
      </c>
      <c r="F31" s="33">
        <f t="shared" si="7"/>
        <v>145</v>
      </c>
      <c r="G31" s="35">
        <f t="shared" si="2"/>
        <v>0.3717948717948718</v>
      </c>
      <c r="H31" s="33">
        <v>3</v>
      </c>
      <c r="I31" s="33">
        <f t="shared" si="8"/>
        <v>122</v>
      </c>
      <c r="J31" s="33"/>
      <c r="K31" s="33"/>
      <c r="L31" s="33">
        <v>122</v>
      </c>
      <c r="M31" s="68">
        <f t="shared" si="5"/>
        <v>23</v>
      </c>
      <c r="N31" s="33"/>
      <c r="O31" s="33">
        <v>23</v>
      </c>
      <c r="P31" s="33"/>
      <c r="Q31" s="33"/>
      <c r="R31" s="33"/>
      <c r="S31" s="68"/>
      <c r="T31" s="33"/>
      <c r="U31" s="33"/>
      <c r="V31" s="33"/>
      <c r="W31" s="33"/>
      <c r="X31" s="33"/>
    </row>
    <row r="32" spans="1:24" s="48" customFormat="1" ht="18" customHeight="1">
      <c r="A32" s="67">
        <v>8</v>
      </c>
      <c r="B32" s="32" t="s">
        <v>70</v>
      </c>
      <c r="C32" s="68">
        <f>SUM(C33+C34)</f>
        <v>34</v>
      </c>
      <c r="D32" s="68">
        <f aca="true" t="shared" si="15" ref="D32:X32">SUM(D33+D34)</f>
        <v>172</v>
      </c>
      <c r="E32" s="68">
        <f t="shared" si="15"/>
        <v>82212</v>
      </c>
      <c r="F32" s="68">
        <f t="shared" si="15"/>
        <v>1593</v>
      </c>
      <c r="G32" s="35">
        <f t="shared" si="2"/>
        <v>0.019376733323602395</v>
      </c>
      <c r="H32" s="68">
        <f t="shared" si="15"/>
        <v>24</v>
      </c>
      <c r="I32" s="33">
        <f t="shared" si="8"/>
        <v>1339</v>
      </c>
      <c r="J32" s="68">
        <f t="shared" si="15"/>
        <v>31</v>
      </c>
      <c r="K32" s="68">
        <f t="shared" si="15"/>
        <v>620</v>
      </c>
      <c r="L32" s="68">
        <f t="shared" si="15"/>
        <v>688</v>
      </c>
      <c r="M32" s="68">
        <f t="shared" si="5"/>
        <v>90</v>
      </c>
      <c r="N32" s="68"/>
      <c r="O32" s="68">
        <f t="shared" si="15"/>
        <v>69</v>
      </c>
      <c r="P32" s="68"/>
      <c r="Q32" s="68">
        <f t="shared" si="15"/>
        <v>21</v>
      </c>
      <c r="R32" s="68"/>
      <c r="S32" s="68">
        <f t="shared" si="6"/>
        <v>164</v>
      </c>
      <c r="T32" s="68">
        <f t="shared" si="15"/>
        <v>60</v>
      </c>
      <c r="U32" s="68">
        <f t="shared" si="15"/>
        <v>38</v>
      </c>
      <c r="V32" s="68">
        <f t="shared" si="15"/>
        <v>18</v>
      </c>
      <c r="W32" s="68">
        <f t="shared" si="15"/>
        <v>30</v>
      </c>
      <c r="X32" s="68">
        <f t="shared" si="15"/>
        <v>18</v>
      </c>
    </row>
    <row r="33" spans="1:24" s="8" customFormat="1" ht="18" customHeight="1">
      <c r="A33" s="66"/>
      <c r="B33" s="53" t="s">
        <v>4</v>
      </c>
      <c r="C33" s="33">
        <v>20</v>
      </c>
      <c r="D33" s="33">
        <v>172</v>
      </c>
      <c r="E33" s="33">
        <v>81487</v>
      </c>
      <c r="F33" s="33">
        <f t="shared" si="7"/>
        <v>1375</v>
      </c>
      <c r="G33" s="35">
        <f t="shared" si="2"/>
        <v>0.01687385717967283</v>
      </c>
      <c r="H33" s="33">
        <v>20</v>
      </c>
      <c r="I33" s="33">
        <f t="shared" si="8"/>
        <v>1167</v>
      </c>
      <c r="J33" s="33">
        <v>31</v>
      </c>
      <c r="K33" s="33">
        <v>620</v>
      </c>
      <c r="L33" s="33">
        <v>516</v>
      </c>
      <c r="M33" s="68">
        <f t="shared" si="5"/>
        <v>44</v>
      </c>
      <c r="N33" s="33"/>
      <c r="O33" s="33">
        <v>23</v>
      </c>
      <c r="P33" s="33"/>
      <c r="Q33" s="33">
        <v>21</v>
      </c>
      <c r="R33" s="33"/>
      <c r="S33" s="68">
        <f t="shared" si="6"/>
        <v>164</v>
      </c>
      <c r="T33" s="33">
        <v>60</v>
      </c>
      <c r="U33" s="33">
        <v>38</v>
      </c>
      <c r="V33" s="33">
        <v>18</v>
      </c>
      <c r="W33" s="33">
        <v>30</v>
      </c>
      <c r="X33" s="33">
        <v>18</v>
      </c>
    </row>
    <row r="34" spans="1:24" s="8" customFormat="1" ht="18" customHeight="1">
      <c r="A34" s="66"/>
      <c r="B34" s="53" t="s">
        <v>5</v>
      </c>
      <c r="C34" s="33">
        <v>14</v>
      </c>
      <c r="D34" s="33"/>
      <c r="E34" s="33">
        <v>725</v>
      </c>
      <c r="F34" s="33">
        <f t="shared" si="7"/>
        <v>218</v>
      </c>
      <c r="G34" s="35">
        <f t="shared" si="2"/>
        <v>0.3006896551724138</v>
      </c>
      <c r="H34" s="33">
        <v>4</v>
      </c>
      <c r="I34" s="33">
        <f t="shared" si="8"/>
        <v>172</v>
      </c>
      <c r="J34" s="33"/>
      <c r="K34" s="33"/>
      <c r="L34" s="33">
        <v>172</v>
      </c>
      <c r="M34" s="68">
        <f t="shared" si="5"/>
        <v>46</v>
      </c>
      <c r="N34" s="33"/>
      <c r="O34" s="33">
        <v>46</v>
      </c>
      <c r="P34" s="33"/>
      <c r="Q34" s="33"/>
      <c r="R34" s="33"/>
      <c r="S34" s="68"/>
      <c r="T34" s="33"/>
      <c r="U34" s="33"/>
      <c r="V34" s="33"/>
      <c r="W34" s="33"/>
      <c r="X34" s="33"/>
    </row>
    <row r="35" spans="1:24" s="48" customFormat="1" ht="18" customHeight="1">
      <c r="A35" s="67">
        <v>9</v>
      </c>
      <c r="B35" s="72" t="s">
        <v>71</v>
      </c>
      <c r="C35" s="68">
        <f>SUM(C36+C37)</f>
        <v>25</v>
      </c>
      <c r="D35" s="68">
        <f aca="true" t="shared" si="16" ref="D35:X35">SUM(D36+D37)</f>
        <v>151</v>
      </c>
      <c r="E35" s="68">
        <f t="shared" si="16"/>
        <v>79189</v>
      </c>
      <c r="F35" s="68">
        <f t="shared" si="16"/>
        <v>1309</v>
      </c>
      <c r="G35" s="35">
        <f t="shared" si="2"/>
        <v>0.016530073621336298</v>
      </c>
      <c r="H35" s="68">
        <f t="shared" si="16"/>
        <v>17</v>
      </c>
      <c r="I35" s="33">
        <f t="shared" si="8"/>
        <v>1091</v>
      </c>
      <c r="J35" s="68">
        <f t="shared" si="16"/>
        <v>31</v>
      </c>
      <c r="K35" s="68">
        <f t="shared" si="16"/>
        <v>465</v>
      </c>
      <c r="L35" s="68">
        <f t="shared" si="16"/>
        <v>595</v>
      </c>
      <c r="M35" s="68">
        <f t="shared" si="5"/>
        <v>48</v>
      </c>
      <c r="N35" s="68"/>
      <c r="O35" s="68">
        <f t="shared" si="16"/>
        <v>23</v>
      </c>
      <c r="P35" s="68"/>
      <c r="Q35" s="68">
        <f t="shared" si="16"/>
        <v>25</v>
      </c>
      <c r="R35" s="68"/>
      <c r="S35" s="68">
        <f t="shared" si="6"/>
        <v>170</v>
      </c>
      <c r="T35" s="68">
        <f t="shared" si="16"/>
        <v>45</v>
      </c>
      <c r="U35" s="68">
        <f t="shared" si="16"/>
        <v>44</v>
      </c>
      <c r="V35" s="68">
        <f t="shared" si="16"/>
        <v>27</v>
      </c>
      <c r="W35" s="68">
        <f t="shared" si="16"/>
        <v>30</v>
      </c>
      <c r="X35" s="68">
        <f t="shared" si="16"/>
        <v>24</v>
      </c>
    </row>
    <row r="36" spans="1:24" s="8" customFormat="1" ht="18" customHeight="1">
      <c r="A36" s="66"/>
      <c r="B36" s="53" t="s">
        <v>4</v>
      </c>
      <c r="C36" s="33">
        <v>15</v>
      </c>
      <c r="D36" s="33">
        <v>151</v>
      </c>
      <c r="E36" s="33">
        <v>78778</v>
      </c>
      <c r="F36" s="33">
        <f t="shared" si="7"/>
        <v>1167</v>
      </c>
      <c r="G36" s="35">
        <f t="shared" si="2"/>
        <v>0.014813780497093096</v>
      </c>
      <c r="H36" s="33">
        <v>15</v>
      </c>
      <c r="I36" s="33">
        <f t="shared" si="8"/>
        <v>949</v>
      </c>
      <c r="J36" s="33">
        <v>31</v>
      </c>
      <c r="K36" s="33">
        <v>465</v>
      </c>
      <c r="L36" s="33">
        <v>453</v>
      </c>
      <c r="M36" s="68">
        <f t="shared" si="5"/>
        <v>48</v>
      </c>
      <c r="N36" s="33"/>
      <c r="O36" s="33">
        <v>23</v>
      </c>
      <c r="P36" s="33"/>
      <c r="Q36" s="33">
        <v>25</v>
      </c>
      <c r="R36" s="33"/>
      <c r="S36" s="68">
        <f t="shared" si="6"/>
        <v>170</v>
      </c>
      <c r="T36" s="33">
        <v>45</v>
      </c>
      <c r="U36" s="33">
        <v>44</v>
      </c>
      <c r="V36" s="33">
        <v>27</v>
      </c>
      <c r="W36" s="33">
        <v>30</v>
      </c>
      <c r="X36" s="33">
        <v>24</v>
      </c>
    </row>
    <row r="37" spans="1:24" s="8" customFormat="1" ht="18" customHeight="1">
      <c r="A37" s="66"/>
      <c r="B37" s="53" t="s">
        <v>5</v>
      </c>
      <c r="C37" s="33">
        <v>10</v>
      </c>
      <c r="D37" s="33"/>
      <c r="E37" s="33">
        <v>411</v>
      </c>
      <c r="F37" s="33">
        <f t="shared" si="7"/>
        <v>142</v>
      </c>
      <c r="G37" s="35">
        <f t="shared" si="2"/>
        <v>0.34549878345498786</v>
      </c>
      <c r="H37" s="33">
        <v>2</v>
      </c>
      <c r="I37" s="33">
        <f t="shared" si="8"/>
        <v>142</v>
      </c>
      <c r="J37" s="33"/>
      <c r="K37" s="33"/>
      <c r="L37" s="33">
        <v>142</v>
      </c>
      <c r="M37" s="68"/>
      <c r="N37" s="33"/>
      <c r="O37" s="33"/>
      <c r="P37" s="33"/>
      <c r="Q37" s="33"/>
      <c r="R37" s="33"/>
      <c r="S37" s="68"/>
      <c r="T37" s="33"/>
      <c r="U37" s="33"/>
      <c r="V37" s="33"/>
      <c r="W37" s="33"/>
      <c r="X37" s="33"/>
    </row>
    <row r="38" spans="1:24" s="48" customFormat="1" ht="18" customHeight="1">
      <c r="A38" s="67">
        <v>10</v>
      </c>
      <c r="B38" s="32" t="s">
        <v>72</v>
      </c>
      <c r="C38" s="68">
        <f>SUM(C39+C40)</f>
        <v>30</v>
      </c>
      <c r="D38" s="68">
        <f aca="true" t="shared" si="17" ref="D38:X38">SUM(D39+D40)</f>
        <v>198</v>
      </c>
      <c r="E38" s="68">
        <f t="shared" si="17"/>
        <v>107118</v>
      </c>
      <c r="F38" s="68">
        <f t="shared" si="17"/>
        <v>1820</v>
      </c>
      <c r="G38" s="35">
        <f t="shared" si="2"/>
        <v>0.016990608487835845</v>
      </c>
      <c r="H38" s="68">
        <f t="shared" si="17"/>
        <v>25</v>
      </c>
      <c r="I38" s="33">
        <f t="shared" si="8"/>
        <v>1547</v>
      </c>
      <c r="J38" s="68">
        <f t="shared" si="17"/>
        <v>62</v>
      </c>
      <c r="K38" s="68">
        <f t="shared" si="17"/>
        <v>589</v>
      </c>
      <c r="L38" s="68">
        <f t="shared" si="17"/>
        <v>896</v>
      </c>
      <c r="M38" s="68">
        <f t="shared" si="5"/>
        <v>94</v>
      </c>
      <c r="N38" s="68"/>
      <c r="O38" s="68">
        <f t="shared" si="17"/>
        <v>69</v>
      </c>
      <c r="P38" s="68">
        <f t="shared" si="17"/>
        <v>0</v>
      </c>
      <c r="Q38" s="68">
        <f t="shared" si="17"/>
        <v>25</v>
      </c>
      <c r="R38" s="68"/>
      <c r="S38" s="68">
        <f t="shared" si="6"/>
        <v>179</v>
      </c>
      <c r="T38" s="68">
        <f t="shared" si="17"/>
        <v>57</v>
      </c>
      <c r="U38" s="68">
        <f t="shared" si="17"/>
        <v>44</v>
      </c>
      <c r="V38" s="68">
        <f t="shared" si="17"/>
        <v>24</v>
      </c>
      <c r="W38" s="68">
        <f t="shared" si="17"/>
        <v>30</v>
      </c>
      <c r="X38" s="68">
        <f t="shared" si="17"/>
        <v>24</v>
      </c>
    </row>
    <row r="39" spans="1:24" s="8" customFormat="1" ht="18" customHeight="1">
      <c r="A39" s="66"/>
      <c r="B39" s="53" t="s">
        <v>4</v>
      </c>
      <c r="C39" s="33">
        <v>19</v>
      </c>
      <c r="D39" s="33">
        <v>198</v>
      </c>
      <c r="E39" s="33">
        <v>104975</v>
      </c>
      <c r="F39" s="33">
        <f t="shared" si="7"/>
        <v>1495</v>
      </c>
      <c r="G39" s="35">
        <f t="shared" si="2"/>
        <v>0.014241486068111455</v>
      </c>
      <c r="H39" s="33">
        <v>19</v>
      </c>
      <c r="I39" s="33">
        <f t="shared" si="8"/>
        <v>1245</v>
      </c>
      <c r="J39" s="33">
        <v>62</v>
      </c>
      <c r="K39" s="33">
        <v>589</v>
      </c>
      <c r="L39" s="33">
        <v>594</v>
      </c>
      <c r="M39" s="68">
        <f t="shared" si="5"/>
        <v>71</v>
      </c>
      <c r="N39" s="33"/>
      <c r="O39" s="33">
        <v>46</v>
      </c>
      <c r="P39" s="33"/>
      <c r="Q39" s="33">
        <v>25</v>
      </c>
      <c r="R39" s="33"/>
      <c r="S39" s="68">
        <f t="shared" si="6"/>
        <v>179</v>
      </c>
      <c r="T39" s="33">
        <v>57</v>
      </c>
      <c r="U39" s="33">
        <v>44</v>
      </c>
      <c r="V39" s="33">
        <v>24</v>
      </c>
      <c r="W39" s="33">
        <v>30</v>
      </c>
      <c r="X39" s="33">
        <v>24</v>
      </c>
    </row>
    <row r="40" spans="1:24" s="8" customFormat="1" ht="18" customHeight="1">
      <c r="A40" s="66"/>
      <c r="B40" s="53" t="s">
        <v>5</v>
      </c>
      <c r="C40" s="33">
        <v>11</v>
      </c>
      <c r="D40" s="33"/>
      <c r="E40" s="33">
        <v>2143</v>
      </c>
      <c r="F40" s="33">
        <f t="shared" si="7"/>
        <v>325</v>
      </c>
      <c r="G40" s="35">
        <f t="shared" si="2"/>
        <v>0.15165655622958468</v>
      </c>
      <c r="H40" s="33">
        <v>6</v>
      </c>
      <c r="I40" s="33">
        <f t="shared" si="8"/>
        <v>302</v>
      </c>
      <c r="J40" s="33"/>
      <c r="K40" s="33"/>
      <c r="L40" s="33">
        <v>302</v>
      </c>
      <c r="M40" s="68">
        <f t="shared" si="5"/>
        <v>23</v>
      </c>
      <c r="N40" s="33"/>
      <c r="O40" s="33">
        <v>23</v>
      </c>
      <c r="P40" s="33"/>
      <c r="Q40" s="33"/>
      <c r="R40" s="33"/>
      <c r="S40" s="68"/>
      <c r="T40" s="33"/>
      <c r="U40" s="33"/>
      <c r="V40" s="33"/>
      <c r="W40" s="33"/>
      <c r="X40" s="33"/>
    </row>
    <row r="41" spans="1:24" s="48" customFormat="1" ht="18" customHeight="1">
      <c r="A41" s="67">
        <v>11</v>
      </c>
      <c r="B41" s="32" t="s">
        <v>73</v>
      </c>
      <c r="C41" s="68">
        <f>SUM(C42+C43)</f>
        <v>27</v>
      </c>
      <c r="D41" s="68">
        <f aca="true" t="shared" si="18" ref="D41:X41">SUM(D42+D43)</f>
        <v>199</v>
      </c>
      <c r="E41" s="68">
        <f t="shared" si="18"/>
        <v>100228</v>
      </c>
      <c r="F41" s="68">
        <f t="shared" si="18"/>
        <v>1761</v>
      </c>
      <c r="G41" s="35">
        <f t="shared" si="2"/>
        <v>0.01756994053557888</v>
      </c>
      <c r="H41" s="68">
        <f t="shared" si="18"/>
        <v>20</v>
      </c>
      <c r="I41" s="33">
        <f t="shared" si="8"/>
        <v>1481</v>
      </c>
      <c r="J41" s="68">
        <f t="shared" si="18"/>
        <v>31</v>
      </c>
      <c r="K41" s="68">
        <f t="shared" si="18"/>
        <v>434</v>
      </c>
      <c r="L41" s="68">
        <f t="shared" si="18"/>
        <v>1016</v>
      </c>
      <c r="M41" s="68">
        <f t="shared" si="5"/>
        <v>134</v>
      </c>
      <c r="N41" s="68">
        <f t="shared" si="18"/>
        <v>44</v>
      </c>
      <c r="O41" s="68">
        <f t="shared" si="18"/>
        <v>69</v>
      </c>
      <c r="P41" s="68"/>
      <c r="Q41" s="68">
        <f t="shared" si="18"/>
        <v>21</v>
      </c>
      <c r="R41" s="68"/>
      <c r="S41" s="68">
        <f t="shared" si="6"/>
        <v>146</v>
      </c>
      <c r="T41" s="68">
        <f t="shared" si="18"/>
        <v>42</v>
      </c>
      <c r="U41" s="68">
        <f t="shared" si="18"/>
        <v>38</v>
      </c>
      <c r="V41" s="68">
        <f t="shared" si="18"/>
        <v>18</v>
      </c>
      <c r="W41" s="68">
        <f t="shared" si="18"/>
        <v>30</v>
      </c>
      <c r="X41" s="68">
        <f t="shared" si="18"/>
        <v>18</v>
      </c>
    </row>
    <row r="42" spans="1:24" s="8" customFormat="1" ht="18" customHeight="1">
      <c r="A42" s="66"/>
      <c r="B42" s="53" t="s">
        <v>4</v>
      </c>
      <c r="C42" s="33">
        <v>14</v>
      </c>
      <c r="D42" s="33">
        <v>199</v>
      </c>
      <c r="E42" s="33">
        <v>95937</v>
      </c>
      <c r="F42" s="33">
        <f t="shared" si="7"/>
        <v>1298</v>
      </c>
      <c r="G42" s="35">
        <f t="shared" si="2"/>
        <v>0.013529712206969156</v>
      </c>
      <c r="H42" s="33">
        <v>14</v>
      </c>
      <c r="I42" s="33">
        <f t="shared" si="8"/>
        <v>1062</v>
      </c>
      <c r="J42" s="33">
        <v>31</v>
      </c>
      <c r="K42" s="33">
        <v>434</v>
      </c>
      <c r="L42" s="33">
        <v>597</v>
      </c>
      <c r="M42" s="68">
        <f t="shared" si="5"/>
        <v>90</v>
      </c>
      <c r="N42" s="33"/>
      <c r="O42" s="33">
        <v>69</v>
      </c>
      <c r="P42" s="33"/>
      <c r="Q42" s="33">
        <v>21</v>
      </c>
      <c r="R42" s="33"/>
      <c r="S42" s="68">
        <f t="shared" si="6"/>
        <v>146</v>
      </c>
      <c r="T42" s="33">
        <v>42</v>
      </c>
      <c r="U42" s="33">
        <v>38</v>
      </c>
      <c r="V42" s="33">
        <v>18</v>
      </c>
      <c r="W42" s="33">
        <v>30</v>
      </c>
      <c r="X42" s="33">
        <v>18</v>
      </c>
    </row>
    <row r="43" spans="1:24" s="8" customFormat="1" ht="18" customHeight="1">
      <c r="A43" s="66"/>
      <c r="B43" s="53" t="s">
        <v>5</v>
      </c>
      <c r="C43" s="33">
        <v>13</v>
      </c>
      <c r="D43" s="33"/>
      <c r="E43" s="33">
        <v>4291</v>
      </c>
      <c r="F43" s="33">
        <f t="shared" si="7"/>
        <v>463</v>
      </c>
      <c r="G43" s="35">
        <f t="shared" si="2"/>
        <v>0.10790025635050104</v>
      </c>
      <c r="H43" s="33">
        <v>6</v>
      </c>
      <c r="I43" s="33">
        <f t="shared" si="8"/>
        <v>419</v>
      </c>
      <c r="J43" s="33"/>
      <c r="K43" s="33"/>
      <c r="L43" s="33">
        <v>419</v>
      </c>
      <c r="M43" s="68">
        <f t="shared" si="5"/>
        <v>44</v>
      </c>
      <c r="N43" s="33">
        <v>44</v>
      </c>
      <c r="O43" s="33"/>
      <c r="P43" s="33"/>
      <c r="Q43" s="33"/>
      <c r="R43" s="33"/>
      <c r="S43" s="68"/>
      <c r="T43" s="33"/>
      <c r="U43" s="33"/>
      <c r="V43" s="33"/>
      <c r="W43" s="33"/>
      <c r="X43" s="33"/>
    </row>
    <row r="44" spans="1:24" s="48" customFormat="1" ht="18" customHeight="1">
      <c r="A44" s="67">
        <v>12</v>
      </c>
      <c r="B44" s="32" t="s">
        <v>74</v>
      </c>
      <c r="C44" s="68">
        <f>SUM(C45+C46)</f>
        <v>32</v>
      </c>
      <c r="D44" s="68">
        <f aca="true" t="shared" si="19" ref="D44:X44">SUM(D45+D46)</f>
        <v>101</v>
      </c>
      <c r="E44" s="68">
        <f t="shared" si="19"/>
        <v>72224</v>
      </c>
      <c r="F44" s="68">
        <f t="shared" si="19"/>
        <v>1224</v>
      </c>
      <c r="G44" s="35">
        <f t="shared" si="2"/>
        <v>0.016947275143996455</v>
      </c>
      <c r="H44" s="68">
        <f t="shared" si="19"/>
        <v>20</v>
      </c>
      <c r="I44" s="33">
        <f t="shared" si="8"/>
        <v>1012</v>
      </c>
      <c r="J44" s="68">
        <f t="shared" si="19"/>
        <v>31</v>
      </c>
      <c r="K44" s="68">
        <f t="shared" si="19"/>
        <v>310</v>
      </c>
      <c r="L44" s="68">
        <f t="shared" si="19"/>
        <v>671</v>
      </c>
      <c r="M44" s="68">
        <f t="shared" si="5"/>
        <v>94</v>
      </c>
      <c r="N44" s="68"/>
      <c r="O44" s="68">
        <f t="shared" si="19"/>
        <v>69</v>
      </c>
      <c r="P44" s="68">
        <f t="shared" si="19"/>
        <v>0</v>
      </c>
      <c r="Q44" s="68">
        <f t="shared" si="19"/>
        <v>25</v>
      </c>
      <c r="R44" s="68"/>
      <c r="S44" s="68">
        <f t="shared" si="6"/>
        <v>118</v>
      </c>
      <c r="T44" s="68">
        <f t="shared" si="19"/>
        <v>30</v>
      </c>
      <c r="U44" s="68">
        <f t="shared" si="19"/>
        <v>28</v>
      </c>
      <c r="V44" s="68">
        <f t="shared" si="19"/>
        <v>18</v>
      </c>
      <c r="W44" s="68">
        <f t="shared" si="19"/>
        <v>24</v>
      </c>
      <c r="X44" s="68">
        <f t="shared" si="19"/>
        <v>18</v>
      </c>
    </row>
    <row r="45" spans="1:24" s="8" customFormat="1" ht="18" customHeight="1">
      <c r="A45" s="66"/>
      <c r="B45" s="53" t="s">
        <v>4</v>
      </c>
      <c r="C45" s="33">
        <v>10</v>
      </c>
      <c r="D45" s="33">
        <v>101</v>
      </c>
      <c r="E45" s="33">
        <v>69041</v>
      </c>
      <c r="F45" s="33">
        <f t="shared" si="7"/>
        <v>825</v>
      </c>
      <c r="G45" s="35">
        <f t="shared" si="2"/>
        <v>0.011949421358323315</v>
      </c>
      <c r="H45" s="33">
        <v>10</v>
      </c>
      <c r="I45" s="33">
        <f t="shared" si="8"/>
        <v>613</v>
      </c>
      <c r="J45" s="33"/>
      <c r="K45" s="33">
        <v>310</v>
      </c>
      <c r="L45" s="33">
        <v>303</v>
      </c>
      <c r="M45" s="68">
        <f t="shared" si="5"/>
        <v>94</v>
      </c>
      <c r="N45" s="33"/>
      <c r="O45" s="33">
        <v>69</v>
      </c>
      <c r="P45" s="33"/>
      <c r="Q45" s="33">
        <v>25</v>
      </c>
      <c r="R45" s="33"/>
      <c r="S45" s="68">
        <f t="shared" si="6"/>
        <v>118</v>
      </c>
      <c r="T45" s="33">
        <v>30</v>
      </c>
      <c r="U45" s="33">
        <v>28</v>
      </c>
      <c r="V45" s="33">
        <v>18</v>
      </c>
      <c r="W45" s="33">
        <v>24</v>
      </c>
      <c r="X45" s="33">
        <v>18</v>
      </c>
    </row>
    <row r="46" spans="1:24" s="8" customFormat="1" ht="18" customHeight="1">
      <c r="A46" s="66"/>
      <c r="B46" s="53" t="s">
        <v>5</v>
      </c>
      <c r="C46" s="33">
        <v>22</v>
      </c>
      <c r="D46" s="33"/>
      <c r="E46" s="33">
        <v>3183</v>
      </c>
      <c r="F46" s="33">
        <f t="shared" si="7"/>
        <v>399</v>
      </c>
      <c r="G46" s="35">
        <f t="shared" si="2"/>
        <v>0.12535344015080113</v>
      </c>
      <c r="H46" s="33">
        <v>10</v>
      </c>
      <c r="I46" s="33">
        <f t="shared" si="8"/>
        <v>399</v>
      </c>
      <c r="J46" s="33">
        <v>31</v>
      </c>
      <c r="K46" s="33"/>
      <c r="L46" s="33">
        <v>368</v>
      </c>
      <c r="M46" s="68">
        <f t="shared" si="5"/>
        <v>0</v>
      </c>
      <c r="N46" s="33"/>
      <c r="O46" s="33"/>
      <c r="P46" s="33"/>
      <c r="Q46" s="33"/>
      <c r="R46" s="33"/>
      <c r="S46" s="68"/>
      <c r="T46" s="33"/>
      <c r="U46" s="33"/>
      <c r="V46" s="33"/>
      <c r="W46" s="33"/>
      <c r="X46" s="33"/>
    </row>
    <row r="47" spans="1:24" s="48" customFormat="1" ht="18" customHeight="1">
      <c r="A47" s="67">
        <v>13</v>
      </c>
      <c r="B47" s="32" t="s">
        <v>75</v>
      </c>
      <c r="C47" s="68">
        <f>SUM(C48+C49)</f>
        <v>131</v>
      </c>
      <c r="D47" s="68">
        <f aca="true" t="shared" si="20" ref="D47:X47">SUM(D48+D49)</f>
        <v>226</v>
      </c>
      <c r="E47" s="68">
        <f t="shared" si="20"/>
        <v>206090</v>
      </c>
      <c r="F47" s="68">
        <f t="shared" si="20"/>
        <v>4688</v>
      </c>
      <c r="G47" s="35">
        <f t="shared" si="2"/>
        <v>0.022747343393662963</v>
      </c>
      <c r="H47" s="68">
        <f t="shared" si="20"/>
        <v>109</v>
      </c>
      <c r="I47" s="33">
        <f t="shared" si="8"/>
        <v>4297</v>
      </c>
      <c r="J47" s="68">
        <f t="shared" si="20"/>
        <v>62</v>
      </c>
      <c r="K47" s="68">
        <f t="shared" si="20"/>
        <v>713</v>
      </c>
      <c r="L47" s="68">
        <f t="shared" si="20"/>
        <v>3522</v>
      </c>
      <c r="M47" s="68">
        <f t="shared" si="5"/>
        <v>158</v>
      </c>
      <c r="N47" s="68"/>
      <c r="O47" s="68">
        <f t="shared" si="20"/>
        <v>69</v>
      </c>
      <c r="P47" s="68">
        <f t="shared" si="20"/>
        <v>33</v>
      </c>
      <c r="Q47" s="68">
        <f t="shared" si="20"/>
        <v>37</v>
      </c>
      <c r="R47" s="68">
        <f t="shared" si="20"/>
        <v>19</v>
      </c>
      <c r="S47" s="68">
        <f t="shared" si="6"/>
        <v>233</v>
      </c>
      <c r="T47" s="68">
        <f t="shared" si="20"/>
        <v>69</v>
      </c>
      <c r="U47" s="68">
        <f t="shared" si="20"/>
        <v>53</v>
      </c>
      <c r="V47" s="68">
        <f t="shared" si="20"/>
        <v>30</v>
      </c>
      <c r="W47" s="68">
        <f t="shared" si="20"/>
        <v>45</v>
      </c>
      <c r="X47" s="68">
        <f t="shared" si="20"/>
        <v>36</v>
      </c>
    </row>
    <row r="48" spans="1:24" s="8" customFormat="1" ht="18" customHeight="1">
      <c r="A48" s="66"/>
      <c r="B48" s="53" t="s">
        <v>4</v>
      </c>
      <c r="C48" s="33">
        <v>23</v>
      </c>
      <c r="D48" s="33">
        <v>226</v>
      </c>
      <c r="E48" s="33">
        <v>186489</v>
      </c>
      <c r="F48" s="33">
        <f t="shared" si="7"/>
        <v>1767</v>
      </c>
      <c r="G48" s="35">
        <f t="shared" si="2"/>
        <v>0.00947508968357383</v>
      </c>
      <c r="H48" s="33">
        <v>23</v>
      </c>
      <c r="I48" s="33">
        <f t="shared" si="8"/>
        <v>1453</v>
      </c>
      <c r="J48" s="33">
        <v>62</v>
      </c>
      <c r="K48" s="33">
        <v>713</v>
      </c>
      <c r="L48" s="33">
        <v>678</v>
      </c>
      <c r="M48" s="68">
        <f t="shared" si="5"/>
        <v>81</v>
      </c>
      <c r="N48" s="33"/>
      <c r="O48" s="33">
        <v>69</v>
      </c>
      <c r="P48" s="33"/>
      <c r="Q48" s="33">
        <v>12</v>
      </c>
      <c r="R48" s="33"/>
      <c r="S48" s="68">
        <f t="shared" si="6"/>
        <v>233</v>
      </c>
      <c r="T48" s="33">
        <v>69</v>
      </c>
      <c r="U48" s="33">
        <v>53</v>
      </c>
      <c r="V48" s="33">
        <v>30</v>
      </c>
      <c r="W48" s="33">
        <v>45</v>
      </c>
      <c r="X48" s="33">
        <v>36</v>
      </c>
    </row>
    <row r="49" spans="1:24" s="8" customFormat="1" ht="18" customHeight="1">
      <c r="A49" s="73"/>
      <c r="B49" s="57" t="s">
        <v>5</v>
      </c>
      <c r="C49" s="37">
        <v>108</v>
      </c>
      <c r="D49" s="37"/>
      <c r="E49" s="37">
        <v>19601</v>
      </c>
      <c r="F49" s="37">
        <f t="shared" si="7"/>
        <v>2921</v>
      </c>
      <c r="G49" s="39">
        <f t="shared" si="2"/>
        <v>0.14902300903015153</v>
      </c>
      <c r="H49" s="37">
        <v>86</v>
      </c>
      <c r="I49" s="37">
        <f t="shared" si="8"/>
        <v>2844</v>
      </c>
      <c r="J49" s="37"/>
      <c r="K49" s="37"/>
      <c r="L49" s="37">
        <v>2844</v>
      </c>
      <c r="M49" s="74">
        <f t="shared" si="5"/>
        <v>77</v>
      </c>
      <c r="N49" s="37"/>
      <c r="O49" s="37"/>
      <c r="P49" s="37">
        <v>33</v>
      </c>
      <c r="Q49" s="37">
        <v>25</v>
      </c>
      <c r="R49" s="37">
        <v>19</v>
      </c>
      <c r="S49" s="74"/>
      <c r="T49" s="37"/>
      <c r="U49" s="37"/>
      <c r="V49" s="37"/>
      <c r="W49" s="37"/>
      <c r="X49" s="37"/>
    </row>
    <row r="50" spans="1:19" s="8" customFormat="1" ht="15.75">
      <c r="A50" s="23"/>
      <c r="B50" s="60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s="8" customFormat="1" ht="15.75">
      <c r="A51" s="23"/>
      <c r="B51" s="60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s="8" customFormat="1" ht="15.75">
      <c r="A52" s="23"/>
      <c r="B52" s="60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s="8" customFormat="1" ht="15.75">
      <c r="A53" s="23"/>
      <c r="B53" s="60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5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26">
    <mergeCell ref="D1:U1"/>
    <mergeCell ref="C5:C7"/>
    <mergeCell ref="B5:B7"/>
    <mergeCell ref="A5:A7"/>
    <mergeCell ref="S5:X5"/>
    <mergeCell ref="S6:S7"/>
    <mergeCell ref="T6:T7"/>
    <mergeCell ref="U6:U7"/>
    <mergeCell ref="V6:V7"/>
    <mergeCell ref="W6:W7"/>
    <mergeCell ref="X6:X7"/>
    <mergeCell ref="G5:G7"/>
    <mergeCell ref="F5:F7"/>
    <mergeCell ref="E5:E7"/>
    <mergeCell ref="J6:K6"/>
    <mergeCell ref="L6:L7"/>
    <mergeCell ref="I5:L5"/>
    <mergeCell ref="N6:P6"/>
    <mergeCell ref="Q6:R6"/>
    <mergeCell ref="D5:D7"/>
    <mergeCell ref="H5:H7"/>
    <mergeCell ref="I6:I7"/>
    <mergeCell ref="D2:U2"/>
    <mergeCell ref="B3:U3"/>
    <mergeCell ref="M6:M7"/>
    <mergeCell ref="M5:R5"/>
  </mergeCells>
  <printOptions/>
  <pageMargins left="0.2362204724409449" right="0" top="0.5118110236220472" bottom="0.5118110236220472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selection activeCell="A3" sqref="A3:W3"/>
    </sheetView>
  </sheetViews>
  <sheetFormatPr defaultColWidth="9.140625" defaultRowHeight="12.75"/>
  <cols>
    <col min="2" max="2" width="6.28125" style="0" customWidth="1"/>
    <col min="3" max="3" width="6.57421875" style="0" customWidth="1"/>
    <col min="4" max="4" width="6.8515625" style="0" customWidth="1"/>
    <col min="5" max="5" width="5.8515625" style="0" customWidth="1"/>
    <col min="6" max="6" width="7.140625" style="0" customWidth="1"/>
    <col min="7" max="7" width="6.140625" style="0" customWidth="1"/>
    <col min="8" max="8" width="4.140625" style="0" customWidth="1"/>
    <col min="9" max="9" width="6.140625" style="0" customWidth="1"/>
    <col min="10" max="10" width="5.140625" style="0" customWidth="1"/>
    <col min="11" max="11" width="7.00390625" style="0" customWidth="1"/>
    <col min="12" max="12" width="5.140625" style="0" customWidth="1"/>
    <col min="13" max="13" width="7.00390625" style="0" customWidth="1"/>
    <col min="14" max="14" width="8.140625" style="0" customWidth="1"/>
    <col min="15" max="15" width="6.57421875" style="0" customWidth="1"/>
    <col min="16" max="16" width="6.8515625" style="0" customWidth="1"/>
    <col min="17" max="17" width="7.421875" style="0" customWidth="1"/>
    <col min="18" max="18" width="8.140625" style="0" customWidth="1"/>
    <col min="19" max="19" width="6.28125" style="0" customWidth="1"/>
    <col min="20" max="20" width="6.7109375" style="0" customWidth="1"/>
    <col min="21" max="21" width="6.140625" style="0" customWidth="1"/>
    <col min="22" max="22" width="7.00390625" style="0" customWidth="1"/>
    <col min="23" max="23" width="6.8515625" style="0" customWidth="1"/>
  </cols>
  <sheetData>
    <row r="1" spans="5:19" s="20" customFormat="1" ht="18.75">
      <c r="E1" s="105" t="s">
        <v>35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4:18" s="20" customFormat="1" ht="18.75">
      <c r="D2" s="85"/>
      <c r="E2" s="86" t="s">
        <v>36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3" s="20" customFormat="1" ht="18.75">
      <c r="A3" s="106" t="s">
        <v>133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="8" customFormat="1" ht="12.75"/>
    <row r="5" s="8" customFormat="1" ht="12.75"/>
    <row r="6" spans="1:23" s="8" customFormat="1" ht="44.25" customHeight="1">
      <c r="A6" s="123" t="s">
        <v>0</v>
      </c>
      <c r="B6" s="116" t="s">
        <v>18</v>
      </c>
      <c r="C6" s="117"/>
      <c r="D6" s="117"/>
      <c r="E6" s="117"/>
      <c r="F6" s="117"/>
      <c r="G6" s="118"/>
      <c r="H6" s="116" t="s">
        <v>22</v>
      </c>
      <c r="I6" s="117"/>
      <c r="J6" s="117"/>
      <c r="K6" s="117"/>
      <c r="L6" s="117"/>
      <c r="M6" s="118"/>
      <c r="N6" s="116" t="s">
        <v>28</v>
      </c>
      <c r="O6" s="117"/>
      <c r="P6" s="117"/>
      <c r="Q6" s="117"/>
      <c r="R6" s="117"/>
      <c r="S6" s="117"/>
      <c r="T6" s="117"/>
      <c r="U6" s="117"/>
      <c r="V6" s="117"/>
      <c r="W6" s="118"/>
    </row>
    <row r="7" spans="1:23" s="8" customFormat="1" ht="25.5" customHeight="1">
      <c r="A7" s="124"/>
      <c r="B7" s="100" t="s">
        <v>21</v>
      </c>
      <c r="C7" s="100" t="s">
        <v>9</v>
      </c>
      <c r="D7" s="103" t="s">
        <v>19</v>
      </c>
      <c r="E7" s="104"/>
      <c r="F7" s="103" t="s">
        <v>124</v>
      </c>
      <c r="G7" s="104"/>
      <c r="H7" s="103" t="s">
        <v>23</v>
      </c>
      <c r="I7" s="104"/>
      <c r="J7" s="103" t="s">
        <v>24</v>
      </c>
      <c r="K7" s="104"/>
      <c r="L7" s="103" t="s">
        <v>25</v>
      </c>
      <c r="M7" s="104"/>
      <c r="N7" s="103" t="s">
        <v>1</v>
      </c>
      <c r="O7" s="104"/>
      <c r="P7" s="103" t="s">
        <v>29</v>
      </c>
      <c r="Q7" s="107"/>
      <c r="R7" s="107"/>
      <c r="S7" s="107"/>
      <c r="T7" s="107"/>
      <c r="U7" s="107"/>
      <c r="V7" s="107"/>
      <c r="W7" s="104"/>
    </row>
    <row r="8" spans="1:23" s="8" customFormat="1" ht="38.25" customHeight="1">
      <c r="A8" s="124"/>
      <c r="B8" s="102"/>
      <c r="C8" s="102"/>
      <c r="D8" s="100" t="s">
        <v>20</v>
      </c>
      <c r="E8" s="100" t="s">
        <v>9</v>
      </c>
      <c r="F8" s="100" t="s">
        <v>20</v>
      </c>
      <c r="G8" s="100" t="s">
        <v>9</v>
      </c>
      <c r="H8" s="100" t="s">
        <v>26</v>
      </c>
      <c r="I8" s="100" t="s">
        <v>27</v>
      </c>
      <c r="J8" s="100" t="s">
        <v>26</v>
      </c>
      <c r="K8" s="100" t="s">
        <v>27</v>
      </c>
      <c r="L8" s="100" t="s">
        <v>26</v>
      </c>
      <c r="M8" s="100" t="s">
        <v>27</v>
      </c>
      <c r="N8" s="100" t="s">
        <v>2</v>
      </c>
      <c r="O8" s="100" t="s">
        <v>9</v>
      </c>
      <c r="P8" s="97" t="s">
        <v>30</v>
      </c>
      <c r="Q8" s="99"/>
      <c r="R8" s="97" t="s">
        <v>31</v>
      </c>
      <c r="S8" s="99"/>
      <c r="T8" s="97" t="s">
        <v>82</v>
      </c>
      <c r="U8" s="99"/>
      <c r="V8" s="97" t="s">
        <v>32</v>
      </c>
      <c r="W8" s="99"/>
    </row>
    <row r="9" spans="1:23" s="8" customFormat="1" ht="41.25" customHeight="1">
      <c r="A9" s="125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9" t="s">
        <v>33</v>
      </c>
      <c r="Q9" s="9" t="s">
        <v>9</v>
      </c>
      <c r="R9" s="9" t="s">
        <v>33</v>
      </c>
      <c r="S9" s="9" t="s">
        <v>9</v>
      </c>
      <c r="T9" s="9" t="s">
        <v>33</v>
      </c>
      <c r="U9" s="9" t="s">
        <v>9</v>
      </c>
      <c r="V9" s="9" t="s">
        <v>33</v>
      </c>
      <c r="W9" s="9" t="s">
        <v>9</v>
      </c>
    </row>
    <row r="10" spans="1:23" s="45" customFormat="1" ht="27.75" customHeight="1">
      <c r="A10" s="47" t="s">
        <v>34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45" customFormat="1" ht="37.5" customHeight="1">
      <c r="A11" s="28">
        <v>2012</v>
      </c>
      <c r="B11" s="51">
        <v>543</v>
      </c>
      <c r="C11" s="76">
        <v>1</v>
      </c>
      <c r="D11" s="51">
        <v>277</v>
      </c>
      <c r="E11" s="76">
        <v>1</v>
      </c>
      <c r="F11" s="51">
        <v>266</v>
      </c>
      <c r="G11" s="76">
        <v>1</v>
      </c>
      <c r="H11" s="51"/>
      <c r="I11" s="51"/>
      <c r="J11" s="51">
        <v>6</v>
      </c>
      <c r="K11" s="29">
        <v>1742</v>
      </c>
      <c r="L11" s="29">
        <v>28</v>
      </c>
      <c r="M11" s="29">
        <v>2903</v>
      </c>
      <c r="N11" s="29">
        <f>SUM(P11+R11+T11+V11)</f>
        <v>22450</v>
      </c>
      <c r="O11" s="77">
        <v>0.97</v>
      </c>
      <c r="P11" s="29">
        <v>6445</v>
      </c>
      <c r="Q11" s="76">
        <v>1</v>
      </c>
      <c r="R11" s="29">
        <v>13449</v>
      </c>
      <c r="S11" s="76" t="s">
        <v>103</v>
      </c>
      <c r="T11" s="29">
        <v>849</v>
      </c>
      <c r="U11" s="76">
        <v>1</v>
      </c>
      <c r="V11" s="29">
        <v>1707</v>
      </c>
      <c r="W11" s="78" t="s">
        <v>104</v>
      </c>
    </row>
    <row r="12" spans="1:23" s="45" customFormat="1" ht="37.5" customHeight="1">
      <c r="A12" s="32">
        <v>2013</v>
      </c>
      <c r="B12" s="54">
        <v>549</v>
      </c>
      <c r="C12" s="79">
        <v>1</v>
      </c>
      <c r="D12" s="54">
        <v>277</v>
      </c>
      <c r="E12" s="79">
        <v>1</v>
      </c>
      <c r="F12" s="54">
        <v>272</v>
      </c>
      <c r="G12" s="79">
        <v>1</v>
      </c>
      <c r="H12" s="54"/>
      <c r="I12" s="54"/>
      <c r="J12" s="54">
        <v>19</v>
      </c>
      <c r="K12" s="33">
        <v>1833</v>
      </c>
      <c r="L12" s="33">
        <v>13</v>
      </c>
      <c r="M12" s="33">
        <v>2559</v>
      </c>
      <c r="N12" s="33">
        <f>SUM(P12+R12+T12+V12)</f>
        <v>22736</v>
      </c>
      <c r="O12" s="80">
        <v>0.97</v>
      </c>
      <c r="P12" s="33">
        <v>6418</v>
      </c>
      <c r="Q12" s="79" t="s">
        <v>105</v>
      </c>
      <c r="R12" s="33">
        <v>13544</v>
      </c>
      <c r="S12" s="79" t="s">
        <v>106</v>
      </c>
      <c r="T12" s="33">
        <v>873</v>
      </c>
      <c r="U12" s="79">
        <v>1</v>
      </c>
      <c r="V12" s="33">
        <v>1901</v>
      </c>
      <c r="W12" s="81" t="s">
        <v>107</v>
      </c>
    </row>
    <row r="13" spans="1:23" s="45" customFormat="1" ht="37.5" customHeight="1">
      <c r="A13" s="32">
        <v>2014</v>
      </c>
      <c r="B13" s="54">
        <v>556</v>
      </c>
      <c r="C13" s="79">
        <v>1</v>
      </c>
      <c r="D13" s="54">
        <v>277</v>
      </c>
      <c r="E13" s="79">
        <v>1</v>
      </c>
      <c r="F13" s="54">
        <v>279</v>
      </c>
      <c r="G13" s="79">
        <v>1</v>
      </c>
      <c r="H13" s="54"/>
      <c r="I13" s="54"/>
      <c r="J13" s="54">
        <v>8</v>
      </c>
      <c r="K13" s="33">
        <v>1588</v>
      </c>
      <c r="L13" s="33">
        <v>52</v>
      </c>
      <c r="M13" s="33">
        <v>4966</v>
      </c>
      <c r="N13" s="33">
        <f>SUM(P13+R13+T13+V13)</f>
        <v>23329</v>
      </c>
      <c r="O13" s="80">
        <v>0.99</v>
      </c>
      <c r="P13" s="33">
        <v>6424</v>
      </c>
      <c r="Q13" s="79">
        <v>1</v>
      </c>
      <c r="R13" s="33">
        <v>13968</v>
      </c>
      <c r="S13" s="79">
        <v>0.98</v>
      </c>
      <c r="T13" s="33">
        <v>877</v>
      </c>
      <c r="U13" s="79">
        <v>1</v>
      </c>
      <c r="V13" s="33">
        <v>2060</v>
      </c>
      <c r="W13" s="81" t="s">
        <v>102</v>
      </c>
    </row>
    <row r="14" spans="1:23" s="45" customFormat="1" ht="37.5" customHeight="1">
      <c r="A14" s="36">
        <v>2015</v>
      </c>
      <c r="B14" s="58">
        <v>549</v>
      </c>
      <c r="C14" s="82">
        <v>1</v>
      </c>
      <c r="D14" s="58">
        <v>277</v>
      </c>
      <c r="E14" s="82">
        <v>1</v>
      </c>
      <c r="F14" s="58">
        <v>272</v>
      </c>
      <c r="G14" s="82">
        <v>1</v>
      </c>
      <c r="H14" s="58"/>
      <c r="I14" s="58"/>
      <c r="J14" s="58">
        <v>10</v>
      </c>
      <c r="K14" s="37">
        <v>1674</v>
      </c>
      <c r="L14" s="37">
        <v>15</v>
      </c>
      <c r="M14" s="37">
        <v>3257</v>
      </c>
      <c r="N14" s="37">
        <f>SUM(P14+R14+T14+V14)</f>
        <v>23159</v>
      </c>
      <c r="O14" s="83">
        <v>0.98</v>
      </c>
      <c r="P14" s="37">
        <v>6424</v>
      </c>
      <c r="Q14" s="82">
        <v>1</v>
      </c>
      <c r="R14" s="37">
        <v>13831</v>
      </c>
      <c r="S14" s="82">
        <v>0.969</v>
      </c>
      <c r="T14" s="37">
        <v>877</v>
      </c>
      <c r="U14" s="82">
        <v>0.99</v>
      </c>
      <c r="V14" s="37">
        <v>2027</v>
      </c>
      <c r="W14" s="84" t="s">
        <v>101</v>
      </c>
    </row>
    <row r="15" spans="1:23" s="45" customFormat="1" ht="20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s="45" customFormat="1" ht="20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s="8" customFormat="1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</sheetData>
  <sheetProtection/>
  <mergeCells count="31">
    <mergeCell ref="F7:G7"/>
    <mergeCell ref="L7:M7"/>
    <mergeCell ref="K8:K9"/>
    <mergeCell ref="A6:A9"/>
    <mergeCell ref="B7:B9"/>
    <mergeCell ref="I8:I9"/>
    <mergeCell ref="H8:H9"/>
    <mergeCell ref="G8:G9"/>
    <mergeCell ref="F8:F9"/>
    <mergeCell ref="B6:G6"/>
    <mergeCell ref="D7:E7"/>
    <mergeCell ref="P8:Q8"/>
    <mergeCell ref="R8:S8"/>
    <mergeCell ref="N7:O7"/>
    <mergeCell ref="O8:O9"/>
    <mergeCell ref="E1:S1"/>
    <mergeCell ref="V8:W8"/>
    <mergeCell ref="N8:N9"/>
    <mergeCell ref="H6:M6"/>
    <mergeCell ref="H7:I7"/>
    <mergeCell ref="J7:K7"/>
    <mergeCell ref="T8:U8"/>
    <mergeCell ref="A3:W3"/>
    <mergeCell ref="N6:W6"/>
    <mergeCell ref="E8:E9"/>
    <mergeCell ref="D8:D9"/>
    <mergeCell ref="C7:C9"/>
    <mergeCell ref="P7:W7"/>
    <mergeCell ref="J8:J9"/>
    <mergeCell ref="L8:L9"/>
    <mergeCell ref="M8:M9"/>
  </mergeCells>
  <printOptions/>
  <pageMargins left="0.25" right="0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9" width="7.5742187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6.57421875" style="0" customWidth="1"/>
    <col min="14" max="14" width="7.140625" style="0" customWidth="1"/>
    <col min="15" max="16" width="7.57421875" style="0" customWidth="1"/>
    <col min="17" max="17" width="6.28125" style="0" customWidth="1"/>
    <col min="18" max="18" width="6.7109375" style="0" customWidth="1"/>
    <col min="19" max="19" width="6.57421875" style="0" customWidth="1"/>
    <col min="20" max="20" width="6.7109375" style="0" customWidth="1"/>
    <col min="21" max="21" width="6.57421875" style="0" customWidth="1"/>
  </cols>
  <sheetData>
    <row r="1" spans="2:20" s="20" customFormat="1" ht="18.75">
      <c r="B1" s="105" t="s">
        <v>51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3:19" s="20" customFormat="1" ht="18.75">
      <c r="C2" s="105" t="s">
        <v>52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3:21" s="20" customFormat="1" ht="18.75">
      <c r="C3" s="87" t="s">
        <v>129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="8" customFormat="1" ht="12.75"/>
    <row r="5" s="8" customFormat="1" ht="12.75"/>
    <row r="6" spans="1:21" s="48" customFormat="1" ht="36.75" customHeight="1">
      <c r="A6" s="123" t="s">
        <v>0</v>
      </c>
      <c r="B6" s="94" t="s">
        <v>109</v>
      </c>
      <c r="C6" s="95"/>
      <c r="D6" s="95"/>
      <c r="E6" s="95"/>
      <c r="F6" s="96"/>
      <c r="G6" s="94" t="s">
        <v>110</v>
      </c>
      <c r="H6" s="95"/>
      <c r="I6" s="95"/>
      <c r="J6" s="95"/>
      <c r="K6" s="95"/>
      <c r="L6" s="95"/>
      <c r="M6" s="96"/>
      <c r="N6" s="94" t="s">
        <v>42</v>
      </c>
      <c r="O6" s="95"/>
      <c r="P6" s="95"/>
      <c r="Q6" s="95"/>
      <c r="R6" s="95"/>
      <c r="S6" s="95"/>
      <c r="T6" s="95"/>
      <c r="U6" s="96"/>
    </row>
    <row r="7" spans="1:21" s="8" customFormat="1" ht="51.75" customHeight="1">
      <c r="A7" s="124"/>
      <c r="B7" s="100" t="s">
        <v>125</v>
      </c>
      <c r="C7" s="100" t="s">
        <v>37</v>
      </c>
      <c r="D7" s="100" t="s">
        <v>38</v>
      </c>
      <c r="E7" s="97" t="s">
        <v>49</v>
      </c>
      <c r="F7" s="99"/>
      <c r="G7" s="100" t="s">
        <v>39</v>
      </c>
      <c r="H7" s="100" t="s">
        <v>50</v>
      </c>
      <c r="I7" s="100" t="s">
        <v>38</v>
      </c>
      <c r="J7" s="97" t="s">
        <v>40</v>
      </c>
      <c r="K7" s="99"/>
      <c r="L7" s="97" t="s">
        <v>41</v>
      </c>
      <c r="M7" s="99"/>
      <c r="N7" s="97" t="s">
        <v>43</v>
      </c>
      <c r="O7" s="99"/>
      <c r="P7" s="97" t="s">
        <v>46</v>
      </c>
      <c r="Q7" s="99"/>
      <c r="R7" s="97" t="s">
        <v>48</v>
      </c>
      <c r="S7" s="99"/>
      <c r="T7" s="97" t="s">
        <v>111</v>
      </c>
      <c r="U7" s="99"/>
    </row>
    <row r="8" spans="1:21" s="8" customFormat="1" ht="51">
      <c r="A8" s="125"/>
      <c r="B8" s="101"/>
      <c r="C8" s="101"/>
      <c r="D8" s="101"/>
      <c r="E8" s="9" t="s">
        <v>126</v>
      </c>
      <c r="F8" s="9" t="s">
        <v>127</v>
      </c>
      <c r="G8" s="101"/>
      <c r="H8" s="101"/>
      <c r="I8" s="101"/>
      <c r="J8" s="9" t="s">
        <v>2</v>
      </c>
      <c r="K8" s="9" t="s">
        <v>9</v>
      </c>
      <c r="L8" s="9" t="s">
        <v>2</v>
      </c>
      <c r="M8" s="9" t="s">
        <v>9</v>
      </c>
      <c r="N8" s="9" t="s">
        <v>44</v>
      </c>
      <c r="O8" s="9" t="s">
        <v>45</v>
      </c>
      <c r="P8" s="9" t="s">
        <v>47</v>
      </c>
      <c r="Q8" s="9" t="s">
        <v>45</v>
      </c>
      <c r="R8" s="9" t="s">
        <v>47</v>
      </c>
      <c r="S8" s="9" t="s">
        <v>45</v>
      </c>
      <c r="T8" s="9" t="s">
        <v>47</v>
      </c>
      <c r="U8" s="9" t="s">
        <v>45</v>
      </c>
    </row>
    <row r="9" spans="1:21" s="90" customFormat="1" ht="28.5" customHeight="1">
      <c r="A9" s="88" t="s">
        <v>34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25"/>
      <c r="U9" s="25"/>
    </row>
    <row r="10" spans="1:21" s="90" customFormat="1" ht="32.25" customHeight="1">
      <c r="A10" s="28">
        <v>2012</v>
      </c>
      <c r="B10" s="51">
        <v>543</v>
      </c>
      <c r="C10" s="51">
        <v>543</v>
      </c>
      <c r="D10" s="77">
        <v>1</v>
      </c>
      <c r="E10" s="51">
        <v>277</v>
      </c>
      <c r="F10" s="51">
        <v>266</v>
      </c>
      <c r="G10" s="51">
        <v>134</v>
      </c>
      <c r="H10" s="51">
        <v>134</v>
      </c>
      <c r="I10" s="76">
        <v>1</v>
      </c>
      <c r="J10" s="51">
        <v>126</v>
      </c>
      <c r="K10" s="51"/>
      <c r="L10" s="51">
        <v>1</v>
      </c>
      <c r="M10" s="51"/>
      <c r="N10" s="29">
        <v>4935</v>
      </c>
      <c r="O10" s="29">
        <v>6314</v>
      </c>
      <c r="P10" s="29">
        <v>1818</v>
      </c>
      <c r="Q10" s="40">
        <v>10838</v>
      </c>
      <c r="R10" s="29">
        <v>803</v>
      </c>
      <c r="S10" s="29">
        <v>1177</v>
      </c>
      <c r="T10" s="40">
        <v>9185</v>
      </c>
      <c r="U10" s="40">
        <v>9009</v>
      </c>
    </row>
    <row r="11" spans="1:21" s="90" customFormat="1" ht="32.25" customHeight="1">
      <c r="A11" s="32">
        <v>2013</v>
      </c>
      <c r="B11" s="54">
        <v>549</v>
      </c>
      <c r="C11" s="54">
        <v>549</v>
      </c>
      <c r="D11" s="80">
        <v>1</v>
      </c>
      <c r="E11" s="54">
        <v>277</v>
      </c>
      <c r="F11" s="54">
        <v>272</v>
      </c>
      <c r="G11" s="54">
        <v>127</v>
      </c>
      <c r="H11" s="54">
        <v>127</v>
      </c>
      <c r="I11" s="79">
        <v>1</v>
      </c>
      <c r="J11" s="54">
        <v>111</v>
      </c>
      <c r="K11" s="54"/>
      <c r="L11" s="54"/>
      <c r="M11" s="54"/>
      <c r="N11" s="33">
        <v>5410</v>
      </c>
      <c r="O11" s="33">
        <v>6683</v>
      </c>
      <c r="P11" s="33">
        <v>2050</v>
      </c>
      <c r="Q11" s="41">
        <v>11487</v>
      </c>
      <c r="R11" s="33">
        <v>401</v>
      </c>
      <c r="S11" s="33">
        <v>475</v>
      </c>
      <c r="T11" s="41">
        <v>11029</v>
      </c>
      <c r="U11" s="41">
        <v>12291</v>
      </c>
    </row>
    <row r="12" spans="1:21" s="90" customFormat="1" ht="32.25" customHeight="1">
      <c r="A12" s="32">
        <v>2014</v>
      </c>
      <c r="B12" s="54">
        <v>556</v>
      </c>
      <c r="C12" s="54">
        <v>556</v>
      </c>
      <c r="D12" s="80">
        <v>1</v>
      </c>
      <c r="E12" s="54">
        <v>277</v>
      </c>
      <c r="F12" s="54">
        <v>279</v>
      </c>
      <c r="G12" s="54">
        <v>115</v>
      </c>
      <c r="H12" s="54">
        <v>115</v>
      </c>
      <c r="I12" s="79">
        <v>1</v>
      </c>
      <c r="J12" s="54">
        <v>115</v>
      </c>
      <c r="K12" s="54"/>
      <c r="L12" s="54"/>
      <c r="M12" s="54"/>
      <c r="N12" s="33">
        <v>4312</v>
      </c>
      <c r="O12" s="33">
        <v>6135</v>
      </c>
      <c r="P12" s="33">
        <v>4220</v>
      </c>
      <c r="Q12" s="41">
        <v>13933</v>
      </c>
      <c r="R12" s="33">
        <v>295</v>
      </c>
      <c r="S12" s="33">
        <v>278</v>
      </c>
      <c r="T12" s="41">
        <v>9111</v>
      </c>
      <c r="U12" s="41">
        <v>11565</v>
      </c>
    </row>
    <row r="13" spans="1:21" s="90" customFormat="1" ht="32.25" customHeight="1">
      <c r="A13" s="32">
        <v>2015</v>
      </c>
      <c r="B13" s="54">
        <v>549</v>
      </c>
      <c r="C13" s="54">
        <v>549</v>
      </c>
      <c r="D13" s="80">
        <v>1</v>
      </c>
      <c r="E13" s="54">
        <v>277</v>
      </c>
      <c r="F13" s="54">
        <v>272</v>
      </c>
      <c r="G13" s="54">
        <v>71</v>
      </c>
      <c r="H13" s="54">
        <v>71</v>
      </c>
      <c r="I13" s="79">
        <v>1</v>
      </c>
      <c r="J13" s="54">
        <v>71</v>
      </c>
      <c r="K13" s="54"/>
      <c r="L13" s="54"/>
      <c r="M13" s="54"/>
      <c r="N13" s="33">
        <v>15155</v>
      </c>
      <c r="O13" s="33">
        <v>34036</v>
      </c>
      <c r="P13" s="33">
        <v>1575</v>
      </c>
      <c r="Q13" s="41">
        <v>10679</v>
      </c>
      <c r="R13" s="33">
        <v>519</v>
      </c>
      <c r="S13" s="33">
        <v>544</v>
      </c>
      <c r="T13" s="41">
        <v>17399</v>
      </c>
      <c r="U13" s="41">
        <v>17399</v>
      </c>
    </row>
    <row r="14" spans="1:21" s="90" customFormat="1" ht="32.25" customHeight="1">
      <c r="A14" s="91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92"/>
    </row>
    <row r="15" s="8" customFormat="1" ht="12.75"/>
  </sheetData>
  <sheetProtection/>
  <mergeCells count="19">
    <mergeCell ref="B1:T1"/>
    <mergeCell ref="C2:S2"/>
    <mergeCell ref="A6:A8"/>
    <mergeCell ref="B7:B8"/>
    <mergeCell ref="C7:C8"/>
    <mergeCell ref="D7:D8"/>
    <mergeCell ref="N7:O7"/>
    <mergeCell ref="P7:Q7"/>
    <mergeCell ref="R7:S7"/>
    <mergeCell ref="N6:U6"/>
    <mergeCell ref="T7:U7"/>
    <mergeCell ref="B6:F6"/>
    <mergeCell ref="G6:M6"/>
    <mergeCell ref="J7:K7"/>
    <mergeCell ref="L7:M7"/>
    <mergeCell ref="E7:F7"/>
    <mergeCell ref="G7:G8"/>
    <mergeCell ref="H7:H8"/>
    <mergeCell ref="I7:I8"/>
  </mergeCells>
  <printOptions/>
  <pageMargins left="0.5" right="0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MrHieu-STTTT</cp:lastModifiedBy>
  <cp:lastPrinted>2016-10-24T08:34:09Z</cp:lastPrinted>
  <dcterms:created xsi:type="dcterms:W3CDTF">2004-01-18T16:24:42Z</dcterms:created>
  <dcterms:modified xsi:type="dcterms:W3CDTF">2016-10-31T09:03:07Z</dcterms:modified>
  <cp:category/>
  <cp:version/>
  <cp:contentType/>
  <cp:contentStatus/>
</cp:coreProperties>
</file>